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6e76c5979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bab30cca5ae4093"/>
    <x:sheet xmlns:r="http://schemas.openxmlformats.org/officeDocument/2006/relationships" name="Budget and Actual" sheetId="2" r:id="R5134a3a00f944e03"/>
    <x:sheet xmlns:r="http://schemas.openxmlformats.org/officeDocument/2006/relationships" name="Start Here" sheetId="3" r:id="R6d777e37d11c43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₱&quot;#,##0;[Red](&quot;₱&quot;#,##0);–"/>
    <x:numFmt numFmtId="201" formatCode="0.0%;[Red](0.0%);–"/>
  </x:numFmts>
  <x:fonts count="19">
    <x:font>
      <x:sz val="11"/>
      <x:name val="Carlito"/>
    </x:font>
    <x:font>
      <x:b/>
      <x:sz val="15"/>
      <x:color rgb="FFFFFFFF"/>
      <x:name val="Carlito"/>
    </x:font>
    <x:font>
      <x:sz val="10"/>
      <x:color rgb="FF123C31"/>
      <x:name val="Carlito"/>
    </x:font>
    <x:font>
      <x:b/>
      <x:sz val="11"/>
      <x:color rgb="FFFFFFFF"/>
      <x:name val="Carlito"/>
    </x:font>
    <x:font>
      <x:sz val="11"/>
      <x:color rgb="FF2055B8"/>
      <x:name val="Carlito"/>
    </x:font>
    <x:font>
      <x:sz val="11"/>
      <x:color rgb="FF123C31"/>
      <x:name val="Carlito"/>
    </x:font>
    <x:font>
      <x:b/>
      <x:sz val="21"/>
      <x:color rgb="FFFFFFFF"/>
      <x:name val="Carlito"/>
    </x:font>
    <x:font>
      <x:sz val="10"/>
      <x:color rgb="FF58716A"/>
      <x:name val="Carlito"/>
    </x:font>
    <x:font>
      <x:b/>
      <x:sz val="10"/>
      <x:color rgb="FF123C31"/>
      <x:name val="Carlito"/>
    </x:font>
    <x:font>
      <x:b/>
      <x:sz val="11"/>
      <x:color rgb="FF075B45"/>
      <x:name val="Carlito"/>
    </x:font>
    <x:font>
      <x:i/>
      <x:sz val="9"/>
      <x:color rgb="FF58716A"/>
      <x:name val="Carlito"/>
    </x:font>
    <x:font>
      <x:b/>
      <x:sz val="9"/>
      <x:color rgb="FF58716A"/>
      <x:name val="Carlito"/>
    </x:font>
    <x:font>
      <x:b/>
      <x:sz val="17"/>
      <x:color rgb="FF103C32"/>
      <x:name val="Carlito"/>
    </x:font>
    <x:font>
      <x:b/>
      <x:sz val="10"/>
      <x:color rgb="FFFFFFFF"/>
      <x:name val="Carlito"/>
    </x:font>
    <x:font>
      <x:b/>
      <x:sz val="10"/>
      <x:color rgb="FF103C32"/>
      <x:name val="Carlito"/>
    </x:font>
    <x:font>
      <x:sz val="10"/>
      <x:color rgb="FF103C32"/>
      <x:name val="Carlito"/>
    </x:font>
    <x:font>
      <x:b/>
      <x:sz val="14"/>
      <x:color rgb="FFFFFFFF"/>
      <x:name val="Carlito"/>
    </x:font>
    <x:font>
      <x:b/>
      <x:sz val="16"/>
      <x:color rgb="FFFFFFFF"/>
      <x:name val="Carlito"/>
    </x:font>
    <x:font>
      <x:b/>
      <x:sz val="11"/>
      <x:color rgb="FF123C3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03C32"/>
      </x:patternFill>
    </x:fill>
    <x:fill>
      <x:patternFill patternType="solid">
        <x:fgColor rgb="FFD9F3E6"/>
      </x:patternFill>
    </x:fill>
    <x:fill>
      <x:patternFill patternType="solid">
        <x:fgColor rgb="FF075B45"/>
      </x:patternFill>
    </x:fill>
    <x:fill>
      <x:patternFill patternType="solid">
        <x:fgColor rgb="FFF4F8FF"/>
      </x:patternFill>
    </x:fill>
    <x:fill>
      <x:patternFill patternType="solid">
        <x:fgColor rgb="FFF4F9F5"/>
      </x:patternFill>
    </x:fill>
    <x:fill>
      <x:patternFill patternType="solid">
        <x:fgColor rgb="FFFFFFFF"/>
      </x:patternFill>
    </x:fill>
    <x:fill>
      <x:patternFill patternType="solid">
        <x:fgColor rgb="FFF2F8F4"/>
      </x:patternFill>
    </x:fill>
  </x:fills>
  <x:borders count="2">
    <x:border/>
    <x:border/>
  </x:borders>
  <x:cellStyleXfs count="1">
    <x:xf numFmtId="0" fontId="0" fillId="0" borderId="0"/>
  </x:cellStyleXfs>
  <x:cellXfs count="1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4" fillId="5" borderId="0" xfId="0" applyNumberFormat="1" applyFont="1" applyFill="1" applyBorder="1"/>
    <x:xf numFmtId="200" fontId="5" fillId="0" borderId="0" xfId="0" applyNumberFormat="1" applyFont="1" applyFill="1" applyBorder="1"/>
    <x:xf numFmtId="200" fontId="4" fillId="5" borderId="1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/>
    </x:xf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/>
    <x:xf numFmtId="0" fontId="10" fillId="7" borderId="1" xfId="0" applyNumberFormat="1" applyFont="1" applyFill="1" applyBorder="1"/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vertical="center"/>
    </x:xf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vertical="center"/>
    </x:xf>
    <x:xf numFmtId="0" fontId="12" fillId="8" borderId="1" xfId="0" applyNumberFormat="1" applyFont="1" applyFill="1" applyBorder="1"/>
    <x:xf numFmtId="0" fontId="12" fillId="8" borderId="1" xfId="0" applyNumberFormat="1" applyFont="1" applyFill="1" applyBorder="1" applyAlignment="1">
      <x:alignment vertical="center"/>
    </x:xf>
    <x:xf numFmtId="200" fontId="12" fillId="8" borderId="0" xfId="0" applyNumberFormat="1" applyFont="1" applyFill="1" applyBorder="1" applyAlignment="1">
      <x:alignment vertical="center"/>
    </x:xf>
    <x:xf numFmtId="200" fontId="12" fillId="8" borderId="1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vertical="center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vertical="center"/>
    </x:xf>
    <x:xf numFmtId="0" fontId="12" fillId="3" borderId="1" xfId="0" applyNumberFormat="1" applyFont="1" applyFill="1" applyBorder="1"/>
    <x:xf numFmtId="0" fontId="12" fillId="3" borderId="1" xfId="0" applyNumberFormat="1" applyFont="1" applyFill="1" applyBorder="1" applyAlignment="1">
      <x:alignment vertical="center"/>
    </x:xf>
    <x:xf numFmtId="200" fontId="12" fillId="3" borderId="0" xfId="0" applyNumberFormat="1" applyFont="1" applyFill="1" applyBorder="1" applyAlignment="1">
      <x:alignment vertical="center"/>
    </x:xf>
    <x:xf numFmtId="200" fontId="12" fillId="3" borderId="1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/>
    <x:xf numFmtId="0" fontId="13" fillId="4" borderId="0" xfId="0" applyNumberFormat="1" applyFont="1" applyFill="1" applyBorder="1" applyAlignment="1">
      <x:alignment vertical="center"/>
    </x:xf>
    <x:xf numFmtId="0" fontId="13" fillId="4" borderId="1" xfId="0" applyNumberFormat="1" applyFont="1" applyFill="1" applyBorder="1"/>
    <x:xf numFmtId="0" fontId="13" fillId="4" borderId="1" xfId="0" applyNumberFormat="1" applyFont="1" applyFill="1" applyBorder="1" applyAlignment="1">
      <x:alignment vertical="center"/>
    </x:xf>
    <x:xf numFmtId="0" fontId="14" fillId="3" borderId="0" xfId="0" applyNumberFormat="1" applyFont="1" applyFill="1" applyBorder="1"/>
    <x:xf numFmtId="0" fontId="14" fillId="3" borderId="1" xfId="0" applyNumberFormat="1" applyFont="1" applyFill="1" applyBorder="1"/>
    <x:xf numFmtId="200" fontId="0" fillId="7" borderId="0" xfId="0" applyNumberFormat="1" applyFont="1" applyFill="1" applyBorder="1"/>
    <x:xf numFmtId="200" fontId="0" fillId="8" borderId="0" xfId="0" applyNumberFormat="1" applyFont="1" applyFill="1" applyBorder="1"/>
    <x:xf numFmtId="200" fontId="3" fillId="4" borderId="0" xfId="0" applyNumberFormat="1" applyFont="1" applyFill="1" applyBorder="1"/>
    <x:xf numFmtId="200" fontId="0" fillId="7" borderId="1" xfId="0" applyNumberFormat="1" applyFont="1" applyFill="1" applyBorder="1"/>
    <x:xf numFmtId="200" fontId="0" fillId="8" borderId="1" xfId="0" applyNumberFormat="1" applyFont="1" applyFill="1" applyBorder="1"/>
    <x:xf numFmtId="200" fontId="3" fillId="4" borderId="1" xfId="0" applyNumberFormat="1" applyFont="1" applyFill="1" applyBorder="1"/>
    <x:xf numFmtId="201" fontId="0" fillId="7" borderId="0" xfId="0" applyNumberFormat="1" applyFont="1" applyFill="1" applyBorder="1"/>
    <x:xf numFmtId="201" fontId="0" fillId="8" borderId="0" xfId="0" applyNumberFormat="1" applyFont="1" applyFill="1" applyBorder="1"/>
    <x:xf numFmtId="201" fontId="3" fillId="4" borderId="0" xfId="0" applyNumberFormat="1" applyFont="1" applyFill="1" applyBorder="1"/>
    <x:xf numFmtId="201" fontId="0" fillId="7" borderId="1" xfId="0" applyNumberFormat="1" applyFont="1" applyFill="1" applyBorder="1"/>
    <x:xf numFmtId="201" fontId="0" fillId="8" borderId="1" xfId="0" applyNumberFormat="1" applyFont="1" applyFill="1" applyBorder="1"/>
    <x:xf numFmtId="201" fontId="3" fillId="4" borderId="1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vertical="center" wrapText="1"/>
    </x:xf>
    <x:xf numFmtId="0" fontId="15" fillId="3" borderId="0" xfId="0" applyNumberFormat="1" applyFont="1" applyFill="1" applyBorder="1"/>
    <x:xf numFmtId="0" fontId="15" fillId="3" borderId="0" xfId="0" applyNumberFormat="1" applyFont="1" applyFill="1" applyBorder="1" applyAlignment="1">
      <x:alignment wrapText="1"/>
    </x:xf>
    <x:xf numFmtId="0" fontId="15" fillId="3" borderId="0" xfId="0" applyNumberFormat="1" applyFont="1" applyFill="1" applyBorder="1" applyAlignment="1">
      <x:alignment vertical="center" wrapText="1"/>
    </x:xf>
    <x:xf numFmtId="0" fontId="15" fillId="3" borderId="1" xfId="0" applyNumberFormat="1" applyFont="1" applyFill="1" applyBorder="1"/>
    <x:xf numFmtId="0" fontId="15" fillId="3" borderId="1" xfId="0" applyNumberFormat="1" applyFont="1" applyFill="1" applyBorder="1" applyAlignment="1">
      <x:alignment wrapText="1"/>
    </x:xf>
    <x:xf numFmtId="0" fontId="15" fillId="3" borderId="1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vertical="center" wrapText="1"/>
    </x:xf>
    <x:xf numFmtId="0" fontId="16" fillId="2" borderId="0" xfId="0" applyNumberFormat="1" applyFont="1" applyFill="1" applyBorder="1"/>
    <x:xf numFmtId="0" fontId="16" fillId="2" borderId="0" xfId="0" applyNumberFormat="1" applyFont="1" applyFill="1" applyBorder="1" applyAlignment="1">
      <x:alignment horizontal="center"/>
    </x:xf>
    <x:xf numFmtId="0" fontId="16" fillId="2" borderId="0" xfId="0" applyNumberFormat="1" applyFont="1" applyFill="1" applyBorder="1" applyAlignment="1">
      <x:alignment horizontal="center" vertical="center"/>
    </x:xf>
    <x:xf numFmtId="0" fontId="16" fillId="2" borderId="1" xfId="0" applyNumberFormat="1" applyFont="1" applyFill="1" applyBorder="1"/>
    <x:xf numFmtId="0" fontId="16" fillId="2" borderId="1" xfId="0" applyNumberFormat="1" applyFont="1" applyFill="1" applyBorder="1" applyAlignment="1">
      <x:alignment horizontal="center"/>
    </x:xf>
    <x:xf numFmtId="0" fontId="16" fillId="2" borderId="1" xfId="0" applyNumberFormat="1" applyFont="1" applyFill="1" applyBorder="1" applyAlignment="1">
      <x:alignment horizontal="center" vertical="center"/>
    </x:xf>
    <x:xf numFmtId="0" fontId="17" fillId="2" borderId="0" xfId="0" applyNumberFormat="1" applyFont="1" applyFill="1" applyBorder="1"/>
    <x:xf numFmtId="0" fontId="17" fillId="2" borderId="0" xfId="0" applyNumberFormat="1" applyFont="1" applyFill="1" applyBorder="1" applyAlignment="1">
      <x:alignment vertical="center"/>
    </x:xf>
    <x:xf numFmtId="0" fontId="17" fillId="2" borderId="1" xfId="0" applyNumberFormat="1" applyFont="1" applyFill="1" applyBorder="1"/>
    <x:xf numFmtId="0" fontId="17" fillId="2" borderId="1" xfId="0" applyNumberFormat="1" applyFont="1" applyFill="1" applyBorder="1" applyAlignment="1">
      <x:alignment vertical="center"/>
    </x:xf>
    <x:xf numFmtId="0" fontId="18" fillId="3" borderId="0" xfId="0" applyNumberFormat="1" applyFont="1" applyFill="1" applyBorder="1"/>
    <x:xf numFmtId="0" fontId="18" fillId="3" borderId="1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1" xfId="0" applyNumberFormat="1" applyFont="1" applyFill="1" applyBorder="1"/>
    <x:xf numFmtId="0" fontId="5" fillId="8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84A46"/>
      </x:font>
    </x:dxf>
    <x:dxf>
      <x:font>
        <x:color rgb="FFB84A46"/>
      </x:font>
      <x:fill>
        <x:patternFill patternType="solid">
          <x:bgColor rgb="FFFF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b4c0a39fc49b1" /><Relationship Type="http://schemas.openxmlformats.org/officeDocument/2006/relationships/theme" Target="/xl/theme/theme1.xml" Id="R3948e4a5b2334d82" /><Relationship Type="http://schemas.openxmlformats.org/officeDocument/2006/relationships/sharedStrings" Target="/xl/sharedStrings.xml" Id="R704739211f264334" /><Relationship Type="http://schemas.openxmlformats.org/officeDocument/2006/relationships/worksheet" Target="/xl/worksheets/sheet1.xml" Id="Rabab30cca5ae4093" /><Relationship Type="http://schemas.openxmlformats.org/officeDocument/2006/relationships/worksheet" Target="/xl/worksheets/sheet2.xml" Id="R5134a3a00f944e03" /><Relationship Type="http://schemas.openxmlformats.org/officeDocument/2006/relationships/worksheet" Target="/xl/worksheets/sheet3.xml" Id="R6d777e37d11c438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82f3db5efa241e0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Budget</c:v>
          </c:tx>
          <c:marker>
            <c:symbol val="none"/>
          </c:marker>
          <c:cat>
            <c:strRef>
              <c:f>'Dashboard'!$P$4:$P$12</c:f>
              <c:strCache>
                <c:ptCount val="0"/>
              </c:strCache>
            </c:strRef>
          </c:cat>
          <c:val>
            <c:numRef>
              <c:f>'Dashboard'!$Q$4:$Q$12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Actual</c:v>
          </c:tx>
          <c:marker>
            <c:symbol val="none"/>
          </c:marker>
          <c:cat>
            <c:strRef>
              <c:f>'Dashboard'!$P$4:$P$12</c:f>
              <c:strCache>
                <c:ptCount val="0"/>
              </c:strCache>
            </c:strRef>
          </c:cat>
          <c:val>
            <c:numRef>
              <c:f>'Dashboard'!$R$4:$R$12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16</xdr:row>
      <xdr:rowOff>0</xdr:rowOff>
    </xdr:from>
    <xdr:to>
      <xdr:col>13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82f3db5efa241e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emoBudgetActuals" displayName="DemoBudgetActuals" ref="A4:J130" headerRowCount="1" totalsRowCount="0" totalsRowShown="0">
  <x:tableColumns count="10">
    <x:tableColumn id="1" name="Year"/>
    <x:tableColumn id="2" name="Month"/>
    <x:tableColumn id="3" name="Department"/>
    <x:tableColumn id="4" name="Type"/>
    <x:tableColumn id="5" name="Category"/>
    <x:tableColumn id="6" name="Account"/>
    <x:tableColumn id="7" name="Budget (₱)"/>
    <x:tableColumn id="8" name="Actual (₱)"/>
    <x:tableColumn id="9" name="Fav. variance (₱)"/>
    <x:tableColumn id="10" name="Variance %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0251cd031d44a1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f2cf4763d2744d8" /></Relationships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17" hidden="0" customWidth="1"/>
    <x:col min="3" max="3" width="20" hidden="0" customWidth="1"/>
    <x:col min="4" max="4" width="15" hidden="0" customWidth="1"/>
    <x:col min="5" max="5" width="14" hidden="0" customWidth="1"/>
    <x:col min="6" max="6" width="14" hidden="0" customWidth="1"/>
    <x:col min="7" max="7" width="15" hidden="0" customWidth="1"/>
    <x:col min="8" max="8" width="17" hidden="0" customWidth="1"/>
    <x:col min="9" max="9" width="20" hidden="0" customWidth="1"/>
    <x:col min="10" max="10" width="15" hidden="0" customWidth="1"/>
    <x:col min="11" max="11" width="14" hidden="0" customWidth="1"/>
    <x:col min="12" max="12" width="14" hidden="0" customWidth="1"/>
    <x:col min="13" max="13" width="15" hidden="0" customWidth="1"/>
    <x:col min="14" max="14" width="3" hidden="0" customWidth="1"/>
  </x:cols>
  <x:sheetData>
    <x:row r="1" ht="22" customHeight="1">
      <x:c r="A1" s="36" t="str">
        <x:v>BUDGET  vs  ACTUALS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</x:row>
    <x:row r="2" ht="22" customHeight="1">
      <x:c r="A2" s="36"/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</x:row>
    <x:row r="3" ht="22" customHeight="1">
      <x:c r="A3" s="36"/>
      <x:c r="B3" s="36"/>
      <x:c r="C3" s="36"/>
      <x:c r="D3" s="36"/>
      <x:c r="E3" s="36"/>
      <x:c r="F3" s="36"/>
      <x:c r="G3" s="36"/>
      <x:c r="H3" s="36"/>
      <x:c r="I3" s="36"/>
      <x:c r="J3" s="36"/>
      <x:c r="K3" s="36"/>
      <x:c r="L3" s="36"/>
      <x:c r="M3" s="36"/>
      <x:c r="N3" s="36"/>
      <x:c r="P3" t="str">
        <x:v>Month</x:v>
      </x:c>
      <x:c r="Q3" t="str">
        <x:v>Budget expenses</x:v>
      </x:c>
      <x:c r="R3" t="str">
        <x:v>Actual expenses</x:v>
      </x:c>
    </x:row>
    <x:row r="4" ht="27" customHeight="1">
      <x:c r="A4" s="32"/>
      <x:c r="B4" s="40" t="str">
        <x:v>FINANCIAL PERFORMANCE  •  2026 PRACTICE PROJECT  •  PHP</x:v>
      </x:c>
      <x:c r="C4" s="40"/>
      <x:c r="D4" s="40"/>
      <x:c r="E4" s="40"/>
      <x:c r="F4" s="40"/>
      <x:c r="G4" s="40"/>
      <x:c r="H4" s="40"/>
      <x:c r="I4" s="40"/>
      <x:c r="J4" s="40"/>
      <x:c r="K4" s="40"/>
      <x:c r="L4" s="40"/>
      <x:c r="M4" s="40"/>
      <x:c r="N4" s="32"/>
      <x:c r="P4" t="str">
        <x:v>Jan</x:v>
      </x:c>
      <x:c r="Q4" t="n">
        <x:f>IF($I$6="All Departments",SUMIFS('Budget and Actual'!$G$5:$G$130,'Budget and Actual'!$B$5:$B$130,P4,'Budget and Actual'!$D$5:$D$130,"Expense"),SUMIFS('Budget and Actual'!$G$5:$G$130,'Budget and Actual'!$B$5:$B$130,P4,'Budget and Actual'!$D$5:$D$130,"Expense",'Budget and Actual'!$C$5:$C$130,$I$6))</x:f>
        <x:v>94100</x:v>
      </x:c>
      <x:c r="R4" t="n">
        <x:f>IF($I$6="All Departments",SUMIFS('Budget and Actual'!$H$5:$H$130,'Budget and Actual'!$B$5:$B$130,P4,'Budget and Actual'!$D$5:$D$130,"Expense"),SUMIFS('Budget and Actual'!$H$5:$H$130,'Budget and Actual'!$B$5:$B$130,P4,'Budget and Actual'!$D$5:$D$130,"Expense",'Budget and Actual'!$C$5:$C$130,$I$6))</x:f>
        <x:v>94800</x:v>
      </x:c>
    </x:row>
    <x:row r="5">
      <x:c r="A5" s="32"/>
      <x:c r="B5" s="32"/>
      <x:c r="C5" s="32"/>
      <x:c r="D5" s="32"/>
      <x:c r="E5" s="32"/>
      <x:c r="F5" s="32"/>
      <x:c r="G5" s="32"/>
      <x:c r="H5" s="32"/>
      <x:c r="I5" s="32"/>
      <x:c r="J5" s="32"/>
      <x:c r="K5" s="32"/>
      <x:c r="L5" s="32"/>
      <x:c r="M5" s="32"/>
      <x:c r="N5" s="32"/>
      <x:c r="P5" t="str">
        <x:v>Feb</x:v>
      </x:c>
      <x:c r="Q5" t="n">
        <x:f>IF($I$6="All Departments",SUMIFS('Budget and Actual'!$G$5:$G$130,'Budget and Actual'!$B$5:$B$130,P5,'Budget and Actual'!$D$5:$D$130,"Expense"),SUMIFS('Budget and Actual'!$G$5:$G$130,'Budget and Actual'!$B$5:$B$130,P5,'Budget and Actual'!$D$5:$D$130,"Expense",'Budget and Actual'!$C$5:$C$130,$I$6))</x:f>
        <x:v>95900</x:v>
      </x:c>
      <x:c r="R5" t="n">
        <x:f>IF($I$6="All Departments",SUMIFS('Budget and Actual'!$H$5:$H$130,'Budget and Actual'!$B$5:$B$130,P5,'Budget and Actual'!$D$5:$D$130,"Expense"),SUMIFS('Budget and Actual'!$H$5:$H$130,'Budget and Actual'!$B$5:$B$130,P5,'Budget and Actual'!$D$5:$D$130,"Expense",'Budget and Actual'!$C$5:$C$130,$I$6))</x:f>
        <x:v>98900</x:v>
      </x:c>
    </x:row>
    <x:row r="6" ht="31" customHeight="1">
      <x:c r="A6" s="32"/>
      <x:c r="B6" s="43" t="str">
        <x:v>REPORT MONTH</x:v>
      </x:c>
      <x:c r="C6" s="47" t="str">
        <x:v>Sep</x:v>
      </x:c>
      <x:c r="D6" s="47"/>
      <x:c r="E6" s="47"/>
      <x:c r="F6" s="32"/>
      <x:c r="G6" s="32"/>
      <x:c r="H6" s="43" t="str">
        <x:v>EXPENSE FILTER</x:v>
      </x:c>
      <x:c r="I6" s="47" t="str">
        <x:v>All Departments</x:v>
      </x:c>
      <x:c r="J6" s="47"/>
      <x:c r="K6" s="47"/>
      <x:c r="L6" s="47"/>
      <x:c r="M6" s="47"/>
      <x:c r="N6" s="32"/>
      <x:c r="P6" t="str">
        <x:v>Mar</x:v>
      </x:c>
      <x:c r="Q6" t="n">
        <x:f>IF($I$6="All Departments",SUMIFS('Budget and Actual'!$G$5:$G$130,'Budget and Actual'!$B$5:$B$130,P6,'Budget and Actual'!$D$5:$D$130,"Expense"),SUMIFS('Budget and Actual'!$G$5:$G$130,'Budget and Actual'!$B$5:$B$130,P6,'Budget and Actual'!$D$5:$D$130,"Expense",'Budget and Actual'!$C$5:$C$130,$I$6))</x:f>
        <x:v>97600</x:v>
      </x:c>
      <x:c r="R6" t="n">
        <x:f>IF($I$6="All Departments",SUMIFS('Budget and Actual'!$H$5:$H$130,'Budget and Actual'!$B$5:$B$130,P6,'Budget and Actual'!$D$5:$D$130,"Expense"),SUMIFS('Budget and Actual'!$H$5:$H$130,'Budget and Actual'!$B$5:$B$130,P6,'Budget and Actual'!$D$5:$D$130,"Expense",'Budget and Actual'!$C$5:$C$130,$I$6))</x:f>
        <x:v>95700</x:v>
      </x:c>
    </x:row>
    <x:row r="7" ht="23" customHeight="1">
      <x:c r="A7" s="32"/>
      <x:c r="B7" s="50" t="str">
        <x:v>Company-wide KPIs  |  Department filter applies only to the expense breakdown and trend below</x:v>
      </x:c>
      <x:c r="C7" s="50"/>
      <x:c r="D7" s="50"/>
      <x:c r="E7" s="50"/>
      <x:c r="F7" s="50"/>
      <x:c r="G7" s="50"/>
      <x:c r="H7" s="50"/>
      <x:c r="I7" s="50"/>
      <x:c r="J7" s="50"/>
      <x:c r="K7" s="50"/>
      <x:c r="L7" s="50"/>
      <x:c r="M7" s="50"/>
      <x:c r="N7" s="32"/>
      <x:c r="P7" t="str">
        <x:v>Apr</x:v>
      </x:c>
      <x:c r="Q7" t="n">
        <x:f>IF($I$6="All Departments",SUMIFS('Budget and Actual'!$G$5:$G$130,'Budget and Actual'!$B$5:$B$130,P7,'Budget and Actual'!$D$5:$D$130,"Expense"),SUMIFS('Budget and Actual'!$G$5:$G$130,'Budget and Actual'!$B$5:$B$130,P7,'Budget and Actual'!$D$5:$D$130,"Expense",'Budget and Actual'!$C$5:$C$130,$I$6))</x:f>
        <x:v>99400</x:v>
      </x:c>
      <x:c r="R7" t="n">
        <x:f>IF($I$6="All Departments",SUMIFS('Budget and Actual'!$H$5:$H$130,'Budget and Actual'!$B$5:$B$130,P7,'Budget and Actual'!$D$5:$D$130,"Expense"),SUMIFS('Budget and Actual'!$H$5:$H$130,'Budget and Actual'!$B$5:$B$130,P7,'Budget and Actual'!$D$5:$D$130,"Expense",'Budget and Actual'!$C$5:$C$130,$I$6))</x:f>
        <x:v>101400</x:v>
      </x:c>
    </x:row>
    <x:row r="8">
      <x:c r="A8" s="32"/>
      <x:c r="B8" s="32"/>
      <x:c r="C8" s="32"/>
      <x:c r="D8" s="32"/>
      <x:c r="E8" s="32"/>
      <x:c r="F8" s="32"/>
      <x:c r="G8" s="32"/>
      <x:c r="H8" s="32"/>
      <x:c r="I8" s="32"/>
      <x:c r="J8" s="32"/>
      <x:c r="K8" s="32"/>
      <x:c r="L8" s="32"/>
      <x:c r="M8" s="32"/>
      <x:c r="N8" s="32"/>
      <x:c r="P8" t="str">
        <x:v>May</x:v>
      </x:c>
      <x:c r="Q8" t="n">
        <x:f>IF($I$6="All Departments",SUMIFS('Budget and Actual'!$G$5:$G$130,'Budget and Actual'!$B$5:$B$130,P8,'Budget and Actual'!$D$5:$D$130,"Expense"),SUMIFS('Budget and Actual'!$G$5:$G$130,'Budget and Actual'!$B$5:$B$130,P8,'Budget and Actual'!$D$5:$D$130,"Expense",'Budget and Actual'!$C$5:$C$130,$I$6))</x:f>
        <x:v>101200</x:v>
      </x:c>
      <x:c r="R8" t="n">
        <x:f>IF($I$6="All Departments",SUMIFS('Budget and Actual'!$H$5:$H$130,'Budget and Actual'!$B$5:$B$130,P8,'Budget and Actual'!$D$5:$D$130,"Expense"),SUMIFS('Budget and Actual'!$H$5:$H$130,'Budget and Actual'!$B$5:$B$130,P8,'Budget and Actual'!$D$5:$D$130,"Expense",'Budget and Actual'!$C$5:$C$130,$I$6))</x:f>
        <x:v>103000</x:v>
      </x:c>
    </x:row>
    <x:row r="9" ht="24" customHeight="1">
      <x:c r="A9" s="32"/>
      <x:c r="B9" s="54" t="str">
        <x:v>BUDGETED REVENUE</x:v>
      </x:c>
      <x:c r="C9" s="54"/>
      <x:c r="D9" s="54"/>
      <x:c r="E9" s="54" t="str">
        <x:v>ACTUAL REVENUE</x:v>
      </x:c>
      <x:c r="F9" s="54"/>
      <x:c r="G9" s="54"/>
      <x:c r="H9" s="54" t="str">
        <x:v>BUDGETED EXPENSES</x:v>
      </x:c>
      <x:c r="I9" s="54"/>
      <x:c r="J9" s="54"/>
      <x:c r="K9" s="54" t="str">
        <x:v>ACTUAL EXPENSES</x:v>
      </x:c>
      <x:c r="L9" s="54"/>
      <x:c r="M9" s="54"/>
      <x:c r="N9" s="32"/>
      <x:c r="P9" t="str">
        <x:v>Jun</x:v>
      </x:c>
      <x:c r="Q9" t="n">
        <x:f>IF($I$6="All Departments",SUMIFS('Budget and Actual'!$G$5:$G$130,'Budget and Actual'!$B$5:$B$130,P9,'Budget and Actual'!$D$5:$D$130,"Expense"),SUMIFS('Budget and Actual'!$G$5:$G$130,'Budget and Actual'!$B$5:$B$130,P9,'Budget and Actual'!$D$5:$D$130,"Expense",'Budget and Actual'!$C$5:$C$130,$I$6))</x:f>
        <x:v>103100</x:v>
      </x:c>
      <x:c r="R9" t="n">
        <x:f>IF($I$6="All Departments",SUMIFS('Budget and Actual'!$H$5:$H$130,'Budget and Actual'!$B$5:$B$130,P9,'Budget and Actual'!$D$5:$D$130,"Expense"),SUMIFS('Budget and Actual'!$H$5:$H$130,'Budget and Actual'!$B$5:$B$130,P9,'Budget and Actual'!$D$5:$D$130,"Expense",'Budget and Actual'!$C$5:$C$130,$I$6))</x:f>
        <x:v>106100</x:v>
      </x:c>
    </x:row>
    <x:row r="10" ht="23" customHeight="1">
      <x:c r="A10" s="32"/>
      <x:c r="B10" s="62" t="n">
        <x:f>SUMIFS('Budget and Actual'!$G$5:$G$130,'Budget and Actual'!$B$5:$B$130,$C$6,'Budget and Actual'!$D$5:$D$130,"Revenue")</x:f>
        <x:v>165900</x:v>
      </x:c>
      <x:c r="C10" s="59"/>
      <x:c r="D10" s="59"/>
      <x:c r="E10" s="62" t="n">
        <x:f>SUMIFS('Budget and Actual'!$H$5:$H$130,'Budget and Actual'!$B$5:$B$130,$C$6,'Budget and Actual'!$D$5:$D$130,"Revenue")</x:f>
        <x:v>175600</x:v>
      </x:c>
      <x:c r="F10" s="59"/>
      <x:c r="G10" s="59"/>
      <x:c r="H10" s="62" t="n">
        <x:f>SUMIFS('Budget and Actual'!$G$5:$G$130,'Budget and Actual'!$B$5:$B$130,$C$6,'Budget and Actual'!$D$5:$D$130,"Expense")</x:f>
        <x:v>108500</x:v>
      </x:c>
      <x:c r="I10" s="59"/>
      <x:c r="J10" s="59"/>
      <x:c r="K10" s="62" t="n">
        <x:f>SUMIFS('Budget and Actual'!$H$5:$H$130,'Budget and Actual'!$B$5:$B$130,$C$6,'Budget and Actual'!$D$5:$D$130,"Expense")</x:f>
        <x:v>108700</x:v>
      </x:c>
      <x:c r="L10" s="59"/>
      <x:c r="M10" s="59"/>
      <x:c r="N10" s="32"/>
      <x:c r="P10" t="str">
        <x:v>Jul</x:v>
      </x:c>
      <x:c r="Q10" t="n">
        <x:f>IF($I$6="All Departments",SUMIFS('Budget and Actual'!$G$5:$G$130,'Budget and Actual'!$B$5:$B$130,P10,'Budget and Actual'!$D$5:$D$130,"Expense"),SUMIFS('Budget and Actual'!$G$5:$G$130,'Budget and Actual'!$B$5:$B$130,P10,'Budget and Actual'!$D$5:$D$130,"Expense",'Budget and Actual'!$C$5:$C$130,$I$6))</x:f>
        <x:v>104900</x:v>
      </x:c>
      <x:c r="R10" t="n">
        <x:f>IF($I$6="All Departments",SUMIFS('Budget and Actual'!$H$5:$H$130,'Budget and Actual'!$B$5:$B$130,P10,'Budget and Actual'!$D$5:$D$130,"Expense"),SUMIFS('Budget and Actual'!$H$5:$H$130,'Budget and Actual'!$B$5:$B$130,P10,'Budget and Actual'!$D$5:$D$130,"Expense",'Budget and Actual'!$C$5:$C$130,$I$6))</x:f>
        <x:v>107200</x:v>
      </x:c>
    </x:row>
    <x:row r="11" ht="23" customHeight="1">
      <x:c r="A11" s="32"/>
      <x:c r="B11" s="59"/>
      <x:c r="C11" s="59"/>
      <x:c r="D11" s="59"/>
      <x:c r="E11" s="59"/>
      <x:c r="F11" s="59"/>
      <x:c r="G11" s="59"/>
      <x:c r="H11" s="59"/>
      <x:c r="I11" s="59"/>
      <x:c r="J11" s="59"/>
      <x:c r="K11" s="59"/>
      <x:c r="L11" s="59"/>
      <x:c r="M11" s="59"/>
      <x:c r="N11" s="32"/>
      <x:c r="P11" t="str">
        <x:v>Aug</x:v>
      </x:c>
      <x:c r="Q11" t="n">
        <x:f>IF($I$6="All Departments",SUMIFS('Budget and Actual'!$G$5:$G$130,'Budget and Actual'!$B$5:$B$130,P11,'Budget and Actual'!$D$5:$D$130,"Expense"),SUMIFS('Budget and Actual'!$G$5:$G$130,'Budget and Actual'!$B$5:$B$130,P11,'Budget and Actual'!$D$5:$D$130,"Expense",'Budget and Actual'!$C$5:$C$130,$I$6))</x:f>
        <x:v>106700</x:v>
      </x:c>
      <x:c r="R11" t="n">
        <x:f>IF($I$6="All Departments",SUMIFS('Budget and Actual'!$H$5:$H$130,'Budget and Actual'!$B$5:$B$130,P11,'Budget and Actual'!$D$5:$D$130,"Expense"),SUMIFS('Budget and Actual'!$H$5:$H$130,'Budget and Actual'!$B$5:$B$130,P11,'Budget and Actual'!$D$5:$D$130,"Expense",'Budget and Actual'!$C$5:$C$130,$I$6))</x:f>
        <x:v>111800</x:v>
      </x:c>
    </x:row>
    <x:row r="12">
      <x:c r="A12" s="32"/>
      <x:c r="B12" s="32"/>
      <x:c r="C12" s="32"/>
      <x:c r="D12" s="32"/>
      <x:c r="E12" s="32"/>
      <x:c r="F12" s="32"/>
      <x:c r="G12" s="32"/>
      <x:c r="H12" s="32"/>
      <x:c r="I12" s="32"/>
      <x:c r="J12" s="32"/>
      <x:c r="K12" s="32"/>
      <x:c r="L12" s="32"/>
      <x:c r="M12" s="32"/>
      <x:c r="N12" s="32"/>
      <x:c r="P12" t="str">
        <x:v>Sep</x:v>
      </x:c>
      <x:c r="Q12" t="n">
        <x:f>IF($I$6="All Departments",SUMIFS('Budget and Actual'!$G$5:$G$130,'Budget and Actual'!$B$5:$B$130,P12,'Budget and Actual'!$D$5:$D$130,"Expense"),SUMIFS('Budget and Actual'!$G$5:$G$130,'Budget and Actual'!$B$5:$B$130,P12,'Budget and Actual'!$D$5:$D$130,"Expense",'Budget and Actual'!$C$5:$C$130,$I$6))</x:f>
        <x:v>108500</x:v>
      </x:c>
      <x:c r="R12" t="n">
        <x:f>IF($I$6="All Departments",SUMIFS('Budget and Actual'!$H$5:$H$130,'Budget and Actual'!$B$5:$B$130,P12,'Budget and Actual'!$D$5:$D$130,"Expense"),SUMIFS('Budget and Actual'!$H$5:$H$130,'Budget and Actual'!$B$5:$B$130,P12,'Budget and Actual'!$D$5:$D$130,"Expense",'Budget and Actual'!$C$5:$C$130,$I$6))</x:f>
        <x:v>108700</x:v>
      </x:c>
    </x:row>
    <x:row r="13" ht="24" customHeight="1">
      <x:c r="A13" s="32"/>
      <x:c r="B13" s="54" t="str">
        <x:v>REVENUE VARIANCE</x:v>
      </x:c>
      <x:c r="C13" s="54"/>
      <x:c r="D13" s="54"/>
      <x:c r="E13" s="65" t="str">
        <x:v>EXPENSE SAVINGS</x:v>
      </x:c>
      <x:c r="F13" s="65"/>
      <x:c r="G13" s="65"/>
      <x:c r="H13" s="65" t="str">
        <x:v>PLANNED SURPLUS</x:v>
      </x:c>
      <x:c r="I13" s="65"/>
      <x:c r="J13" s="65"/>
      <x:c r="K13" s="65" t="str">
        <x:v>ACTUAL SURPLUS</x:v>
      </x:c>
      <x:c r="L13" s="65"/>
      <x:c r="M13" s="65"/>
      <x:c r="N13" s="32"/>
    </x:row>
    <x:row r="14" ht="23" customHeight="1">
      <x:c r="A14" s="32"/>
      <x:c r="B14" s="62" t="n">
        <x:f>E10-B10</x:f>
        <x:v>9700</x:v>
      </x:c>
      <x:c r="C14" s="59"/>
      <x:c r="D14" s="59"/>
      <x:c r="E14" s="72" t="n">
        <x:f>H10-K10</x:f>
        <x:v>-200</x:v>
      </x:c>
      <x:c r="F14" s="69"/>
      <x:c r="G14" s="69"/>
      <x:c r="H14" s="72" t="n">
        <x:f>B10-H10</x:f>
        <x:v>57400</x:v>
      </x:c>
      <x:c r="I14" s="69"/>
      <x:c r="J14" s="69"/>
      <x:c r="K14" s="72" t="n">
        <x:f>E10-K10</x:f>
        <x:v>66900</x:v>
      </x:c>
      <x:c r="L14" s="69"/>
      <x:c r="M14" s="69"/>
      <x:c r="N14" s="32"/>
    </x:row>
    <x:row r="15" ht="23" customHeight="1">
      <x:c r="A15" s="32"/>
      <x:c r="B15" s="59"/>
      <x:c r="C15" s="59"/>
      <x:c r="D15" s="59"/>
      <x:c r="E15" s="69"/>
      <x:c r="F15" s="69"/>
      <x:c r="G15" s="69"/>
      <x:c r="H15" s="69"/>
      <x:c r="I15" s="69"/>
      <x:c r="J15" s="69"/>
      <x:c r="K15" s="69"/>
      <x:c r="L15" s="69"/>
      <x:c r="M15" s="69"/>
      <x:c r="N15" s="32"/>
    </x:row>
    <x:row r="16">
      <x:c r="A16" s="32"/>
      <x:c r="B16" s="32"/>
      <x:c r="C16" s="32"/>
      <x:c r="D16" s="32"/>
      <x:c r="E16" s="32"/>
      <x:c r="F16" s="32"/>
      <x:c r="G16" s="32"/>
      <x:c r="H16" s="32"/>
      <x:c r="I16" s="32"/>
      <x:c r="J16" s="32"/>
      <x:c r="K16" s="32"/>
      <x:c r="L16" s="32"/>
      <x:c r="M16" s="32"/>
      <x:c r="N16" s="32"/>
    </x:row>
    <x:row r="17" ht="30" customHeight="1">
      <x:c r="A17" s="32"/>
      <x:c r="B17" s="75" t="str">
        <x:v>EXPENSE BREAKDOWN  |  Selected month + department</x:v>
      </x:c>
      <x:c r="C17" s="75"/>
      <x:c r="D17" s="75"/>
      <x:c r="E17" s="75"/>
      <x:c r="F17" s="75"/>
      <x:c r="G17" s="75"/>
      <x:c r="H17" s="32"/>
      <x:c r="I17" s="32"/>
      <x:c r="J17" s="32"/>
      <x:c r="K17" s="32"/>
      <x:c r="L17" s="32"/>
      <x:c r="M17" s="32"/>
      <x:c r="N17" s="32"/>
    </x:row>
    <x:row r="18" ht="29" customHeight="1">
      <x:c r="A18" s="32"/>
      <x:c r="B18" s="78" t="str">
        <x:v>Category</x:v>
      </x:c>
      <x:c r="C18" s="78" t="str">
        <x:v>Budget (₱)</x:v>
      </x:c>
      <x:c r="D18" s="78" t="str">
        <x:v>Actual (₱)</x:v>
      </x:c>
      <x:c r="E18" s="78" t="str">
        <x:v>Saved (₱)</x:v>
      </x:c>
      <x:c r="F18" s="78" t="str">
        <x:v>Used %</x:v>
      </x:c>
      <x:c r="G18" s="78" t="str">
        <x:v>Signal</x:v>
      </x:c>
      <x:c r="H18" s="32"/>
      <x:c r="I18" s="32"/>
      <x:c r="J18" s="32"/>
      <x:c r="K18" s="32"/>
      <x:c r="L18" s="32"/>
      <x:c r="M18" s="32"/>
      <x:c r="N18" s="32"/>
    </x:row>
    <x:row r="19" ht="28" customHeight="1">
      <x:c r="A19" s="32"/>
      <x:c r="B19" s="32" t="str">
        <x:v>Payroll</x:v>
      </x:c>
      <x:c r="C19" s="80" t="n">
        <x:f>IF($I$6="All Departments",SUMIFS('Budget and Actual'!$G$5:$G$130,'Budget and Actual'!$B$5:$B$130,$C$6,'Budget and Actual'!$E$5:$E$130,$B19),SUMIFS('Budget and Actual'!$G$5:$G$130,'Budget and Actual'!$B$5:$B$130,$C$6,'Budget and Actual'!$E$5:$E$130,$B19,'Budget and Actual'!$C$5:$C$130,$I$6))</x:f>
        <x:v>39500</x:v>
      </x:c>
      <x:c r="D19" s="80" t="n">
        <x:f>IF($I$6="All Departments",SUMIFS('Budget and Actual'!$H$5:$H$130,'Budget and Actual'!$B$5:$B$130,$C$6,'Budget and Actual'!$E$5:$E$130,$B19),SUMIFS('Budget and Actual'!$H$5:$H$130,'Budget and Actual'!$B$5:$B$130,$C$6,'Budget and Actual'!$E$5:$E$130,$B19,'Budget and Actual'!$C$5:$C$130,$I$6))</x:f>
        <x:v>39900</x:v>
      </x:c>
      <x:c r="E19" s="80" t="n">
        <x:f>C19-D19</x:f>
        <x:v>-400</x:v>
      </x:c>
      <x:c r="F19" s="86" t="n">
        <x:f>IFERROR(D19/C19,0)</x:f>
        <x:v>1.010126582278481</x:v>
      </x:c>
      <x:c r="G19" s="32" t="str">
        <x:f>IF(C19=0,"—",IF(E19&gt;=0,"ON TRACK","OVER"))</x:f>
        <x:v>OVER</x:v>
      </x:c>
      <x:c r="H19" s="32"/>
      <x:c r="I19" s="32"/>
      <x:c r="J19" s="32"/>
      <x:c r="K19" s="32"/>
      <x:c r="L19" s="32"/>
      <x:c r="M19" s="32"/>
      <x:c r="N19" s="32"/>
    </x:row>
    <x:row r="20" ht="28" customHeight="1">
      <x:c r="A20" s="32"/>
      <x:c r="B20" s="52" t="str">
        <x:v>Facilities</x:v>
      </x:c>
      <x:c r="C20" s="81" t="n">
        <x:f>IF($I$6="All Departments",SUMIFS('Budget and Actual'!$G$5:$G$130,'Budget and Actual'!$B$5:$B$130,$C$6,'Budget and Actual'!$E$5:$E$130,$B20),SUMIFS('Budget and Actual'!$G$5:$G$130,'Budget and Actual'!$B$5:$B$130,$C$6,'Budget and Actual'!$E$5:$E$130,$B20,'Budget and Actual'!$C$5:$C$130,$I$6))</x:f>
        <x:v>14100</x:v>
      </x:c>
      <x:c r="D20" s="81" t="n">
        <x:f>IF($I$6="All Departments",SUMIFS('Budget and Actual'!$H$5:$H$130,'Budget and Actual'!$B$5:$B$130,$C$6,'Budget and Actual'!$E$5:$E$130,$B20),SUMIFS('Budget and Actual'!$H$5:$H$130,'Budget and Actual'!$B$5:$B$130,$C$6,'Budget and Actual'!$E$5:$E$130,$B20,'Budget and Actual'!$C$5:$C$130,$I$6))</x:f>
        <x:v>12500</x:v>
      </x:c>
      <x:c r="E20" s="81" t="n">
        <x:f>C20-D20</x:f>
        <x:v>1600</x:v>
      </x:c>
      <x:c r="F20" s="87" t="n">
        <x:f>IFERROR(D20/C20,0)</x:f>
        <x:v>0.8865248226950354</x:v>
      </x:c>
      <x:c r="G20" s="52" t="str">
        <x:f>IF(C20=0,"—",IF(E20&gt;=0,"ON TRACK","OVER"))</x:f>
        <x:v>ON TRACK</x:v>
      </x:c>
      <x:c r="H20" s="32"/>
      <x:c r="I20" s="32"/>
      <x:c r="J20" s="32"/>
      <x:c r="K20" s="32"/>
      <x:c r="L20" s="32"/>
      <x:c r="M20" s="32"/>
      <x:c r="N20" s="32"/>
    </x:row>
    <x:row r="21" ht="28" customHeight="1">
      <x:c r="A21" s="32"/>
      <x:c r="B21" s="32" t="str">
        <x:v>Software</x:v>
      </x:c>
      <x:c r="C21" s="80" t="n">
        <x:f>IF($I$6="All Departments",SUMIFS('Budget and Actual'!$G$5:$G$130,'Budget and Actual'!$B$5:$B$130,$C$6,'Budget and Actual'!$E$5:$E$130,$B21),SUMIFS('Budget and Actual'!$G$5:$G$130,'Budget and Actual'!$B$5:$B$130,$C$6,'Budget and Actual'!$E$5:$E$130,$B21,'Budget and Actual'!$C$5:$C$130,$I$6))</x:f>
        <x:v>13300</x:v>
      </x:c>
      <x:c r="D21" s="80" t="n">
        <x:f>IF($I$6="All Departments",SUMIFS('Budget and Actual'!$H$5:$H$130,'Budget and Actual'!$B$5:$B$130,$C$6,'Budget and Actual'!$E$5:$E$130,$B21),SUMIFS('Budget and Actual'!$H$5:$H$130,'Budget and Actual'!$B$5:$B$130,$C$6,'Budget and Actual'!$E$5:$E$130,$B21,'Budget and Actual'!$C$5:$C$130,$I$6))</x:f>
        <x:v>14400</x:v>
      </x:c>
      <x:c r="E21" s="80" t="n">
        <x:f>C21-D21</x:f>
        <x:v>-1100</x:v>
      </x:c>
      <x:c r="F21" s="86" t="n">
        <x:f>IFERROR(D21/C21,0)</x:f>
        <x:v>1.0827067669172932</x:v>
      </x:c>
      <x:c r="G21" s="32" t="str">
        <x:f>IF(C21=0,"—",IF(E21&gt;=0,"ON TRACK","OVER"))</x:f>
        <x:v>OVER</x:v>
      </x:c>
      <x:c r="H21" s="32"/>
      <x:c r="I21" s="32"/>
      <x:c r="J21" s="32"/>
      <x:c r="K21" s="32"/>
      <x:c r="L21" s="32"/>
      <x:c r="M21" s="32"/>
      <x:c r="N21" s="32"/>
    </x:row>
    <x:row r="22" ht="28" customHeight="1">
      <x:c r="A22" s="32"/>
      <x:c r="B22" s="52" t="str">
        <x:v>Marketing &amp; Events</x:v>
      </x:c>
      <x:c r="C22" s="81" t="n">
        <x:f>IF($I$6="All Departments",SUMIFS('Budget and Actual'!$G$5:$G$130,'Budget and Actual'!$B$5:$B$130,$C$6,'Budget and Actual'!$E$5:$E$130,$B22),SUMIFS('Budget and Actual'!$G$5:$G$130,'Budget and Actual'!$B$5:$B$130,$C$6,'Budget and Actual'!$E$5:$E$130,$B22,'Budget and Actual'!$C$5:$C$130,$I$6))</x:f>
        <x:v>19700</x:v>
      </x:c>
      <x:c r="D22" s="81" t="n">
        <x:f>IF($I$6="All Departments",SUMIFS('Budget and Actual'!$H$5:$H$130,'Budget and Actual'!$B$5:$B$130,$C$6,'Budget and Actual'!$E$5:$E$130,$B22),SUMIFS('Budget and Actual'!$H$5:$H$130,'Budget and Actual'!$B$5:$B$130,$C$6,'Budget and Actual'!$E$5:$E$130,$B22,'Budget and Actual'!$C$5:$C$130,$I$6))</x:f>
        <x:v>21300</x:v>
      </x:c>
      <x:c r="E22" s="81" t="n">
        <x:f>C22-D22</x:f>
        <x:v>-1600</x:v>
      </x:c>
      <x:c r="F22" s="87" t="n">
        <x:f>IFERROR(D22/C22,0)</x:f>
        <x:v>1.0812182741116751</x:v>
      </x:c>
      <x:c r="G22" s="52" t="str">
        <x:f>IF(C22=0,"—",IF(E22&gt;=0,"ON TRACK","OVER"))</x:f>
        <x:v>OVER</x:v>
      </x:c>
      <x:c r="H22" s="32"/>
      <x:c r="I22" s="32"/>
      <x:c r="J22" s="32"/>
      <x:c r="K22" s="32"/>
      <x:c r="L22" s="32"/>
      <x:c r="M22" s="32"/>
      <x:c r="N22" s="32"/>
    </x:row>
    <x:row r="23" ht="28" customHeight="1">
      <x:c r="A23" s="32"/>
      <x:c r="B23" s="32" t="str">
        <x:v>Supplies &amp; Logistics</x:v>
      </x:c>
      <x:c r="C23" s="80" t="n">
        <x:f>IF($I$6="All Departments",SUMIFS('Budget and Actual'!$G$5:$G$130,'Budget and Actual'!$B$5:$B$130,$C$6,'Budget and Actual'!$E$5:$E$130,$B23),SUMIFS('Budget and Actual'!$G$5:$G$130,'Budget and Actual'!$B$5:$B$130,$C$6,'Budget and Actual'!$E$5:$E$130,$B23,'Budget and Actual'!$C$5:$C$130,$I$6))</x:f>
        <x:v>12800</x:v>
      </x:c>
      <x:c r="D23" s="80" t="n">
        <x:f>IF($I$6="All Departments",SUMIFS('Budget and Actual'!$H$5:$H$130,'Budget and Actual'!$B$5:$B$130,$C$6,'Budget and Actual'!$E$5:$E$130,$B23),SUMIFS('Budget and Actual'!$H$5:$H$130,'Budget and Actual'!$B$5:$B$130,$C$6,'Budget and Actual'!$E$5:$E$130,$B23,'Budget and Actual'!$C$5:$C$130,$I$6))</x:f>
        <x:v>11400</x:v>
      </x:c>
      <x:c r="E23" s="80" t="n">
        <x:f>C23-D23</x:f>
        <x:v>1400</x:v>
      </x:c>
      <x:c r="F23" s="86" t="n">
        <x:f>IFERROR(D23/C23,0)</x:f>
        <x:v>0.890625</x:v>
      </x:c>
      <x:c r="G23" s="32" t="str">
        <x:f>IF(C23=0,"—",IF(E23&gt;=0,"ON TRACK","OVER"))</x:f>
        <x:v>ON TRACK</x:v>
      </x:c>
      <x:c r="H23" s="32"/>
      <x:c r="I23" s="32"/>
      <x:c r="J23" s="32"/>
      <x:c r="K23" s="32"/>
      <x:c r="L23" s="32"/>
      <x:c r="M23" s="32"/>
      <x:c r="N23" s="32"/>
    </x:row>
    <x:row r="24" ht="28" customHeight="1">
      <x:c r="A24" s="32"/>
      <x:c r="B24" s="52" t="str">
        <x:v>Professional Fees</x:v>
      </x:c>
      <x:c r="C24" s="81" t="n">
        <x:f>IF($I$6="All Departments",SUMIFS('Budget and Actual'!$G$5:$G$130,'Budget and Actual'!$B$5:$B$130,$C$6,'Budget and Actual'!$E$5:$E$130,$B24),SUMIFS('Budget and Actual'!$G$5:$G$130,'Budget and Actual'!$B$5:$B$130,$C$6,'Budget and Actual'!$E$5:$E$130,$B24,'Budget and Actual'!$C$5:$C$130,$I$6))</x:f>
        <x:v>5000</x:v>
      </x:c>
      <x:c r="D24" s="81" t="n">
        <x:f>IF($I$6="All Departments",SUMIFS('Budget and Actual'!$H$5:$H$130,'Budget and Actual'!$B$5:$B$130,$C$6,'Budget and Actual'!$E$5:$E$130,$B24),SUMIFS('Budget and Actual'!$H$5:$H$130,'Budget and Actual'!$B$5:$B$130,$C$6,'Budget and Actual'!$E$5:$E$130,$B24,'Budget and Actual'!$C$5:$C$130,$I$6))</x:f>
        <x:v>5000</x:v>
      </x:c>
      <x:c r="E24" s="81" t="n">
        <x:f>C24-D24</x:f>
        <x:v>0</x:v>
      </x:c>
      <x:c r="F24" s="87" t="n">
        <x:f>IFERROR(D24/C24,0)</x:f>
        <x:v>1</x:v>
      </x:c>
      <x:c r="G24" s="52" t="str">
        <x:f>IF(C24=0,"—",IF(E24&gt;=0,"ON TRACK","OVER"))</x:f>
        <x:v>ON TRACK</x:v>
      </x:c>
      <x:c r="H24" s="32"/>
      <x:c r="I24" s="32"/>
      <x:c r="J24" s="32"/>
      <x:c r="K24" s="32"/>
      <x:c r="L24" s="32"/>
      <x:c r="M24" s="32"/>
      <x:c r="N24" s="32"/>
    </x:row>
    <x:row r="25" ht="28" customHeight="1">
      <x:c r="A25" s="32"/>
      <x:c r="B25" s="32" t="str">
        <x:v>Equipment</x:v>
      </x:c>
      <x:c r="C25" s="80" t="n">
        <x:f>IF($I$6="All Departments",SUMIFS('Budget and Actual'!$G$5:$G$130,'Budget and Actual'!$B$5:$B$130,$C$6,'Budget and Actual'!$E$5:$E$130,$B25),SUMIFS('Budget and Actual'!$G$5:$G$130,'Budget and Actual'!$B$5:$B$130,$C$6,'Budget and Actual'!$E$5:$E$130,$B25,'Budget and Actual'!$C$5:$C$130,$I$6))</x:f>
        <x:v>4100</x:v>
      </x:c>
      <x:c r="D25" s="80" t="n">
        <x:f>IF($I$6="All Departments",SUMIFS('Budget and Actual'!$H$5:$H$130,'Budget and Actual'!$B$5:$B$130,$C$6,'Budget and Actual'!$E$5:$E$130,$B25),SUMIFS('Budget and Actual'!$H$5:$H$130,'Budget and Actual'!$B$5:$B$130,$C$6,'Budget and Actual'!$E$5:$E$130,$B25,'Budget and Actual'!$C$5:$C$130,$I$6))</x:f>
        <x:v>4200</x:v>
      </x:c>
      <x:c r="E25" s="80" t="n">
        <x:f>C25-D25</x:f>
        <x:v>-100</x:v>
      </x:c>
      <x:c r="F25" s="86" t="n">
        <x:f>IFERROR(D25/C25,0)</x:f>
        <x:v>1.024390243902439</x:v>
      </x:c>
      <x:c r="G25" s="32" t="str">
        <x:f>IF(C25=0,"—",IF(E25&gt;=0,"ON TRACK","OVER"))</x:f>
        <x:v>OVER</x:v>
      </x:c>
      <x:c r="H25" s="32"/>
      <x:c r="I25" s="32"/>
      <x:c r="J25" s="32"/>
      <x:c r="K25" s="32"/>
      <x:c r="L25" s="32"/>
      <x:c r="M25" s="32"/>
      <x:c r="N25" s="32"/>
    </x:row>
    <x:row r="26" ht="30" customHeight="1">
      <x:c r="A26" s="32"/>
      <x:c r="B26" s="13" t="str">
        <x:v>TOTAL EXPENSES</x:v>
      </x:c>
      <x:c r="C26" s="82" t="n">
        <x:f>SUM(C19:C25)</x:f>
        <x:v>108500</x:v>
      </x:c>
      <x:c r="D26" s="82" t="n">
        <x:f>SUM(D19:D25)</x:f>
        <x:v>108700</x:v>
      </x:c>
      <x:c r="E26" s="82" t="n">
        <x:f>SUM(E19:E25)</x:f>
        <x:v>-200</x:v>
      </x:c>
      <x:c r="F26" s="88" t="n">
        <x:f>IFERROR(D26/C26,0)</x:f>
        <x:v>1.0018433179723503</x:v>
      </x:c>
      <x:c r="G26" s="13" t="str">
        <x:f>IF(E26&gt;=0,"ON TRACK","OVER")</x:f>
        <x:v>OVER</x:v>
      </x:c>
      <x:c r="H26" s="32"/>
      <x:c r="I26" s="32"/>
      <x:c r="J26" s="32"/>
      <x:c r="K26" s="32"/>
      <x:c r="L26" s="32"/>
      <x:c r="M26" s="32"/>
      <x:c r="N26" s="32"/>
    </x:row>
    <x:row r="27">
      <x:c r="A27" s="32"/>
      <x:c r="B27" s="32"/>
      <x:c r="C27" s="32"/>
      <x:c r="D27" s="32"/>
      <x:c r="E27" s="32"/>
      <x:c r="F27" s="32"/>
      <x:c r="G27" s="32"/>
      <x:c r="H27" s="32"/>
      <x:c r="I27" s="32"/>
      <x:c r="J27" s="32"/>
      <x:c r="K27" s="32"/>
      <x:c r="L27" s="32"/>
      <x:c r="M27" s="32"/>
      <x:c r="N27" s="32"/>
    </x:row>
    <x:row r="28">
      <x:c r="A28" s="32"/>
      <x:c r="B28" s="32"/>
      <x:c r="C28" s="32"/>
      <x:c r="D28" s="32"/>
      <x:c r="E28" s="32"/>
      <x:c r="F28" s="32"/>
      <x:c r="G28" s="32"/>
      <x:c r="H28" s="32"/>
      <x:c r="I28" s="32"/>
      <x:c r="J28" s="32"/>
      <x:c r="K28" s="32"/>
      <x:c r="L28" s="32"/>
      <x:c r="M28" s="32"/>
      <x:c r="N28" s="32"/>
    </x:row>
    <x:row r="29" ht="29" customHeight="1">
      <x:c r="A29" s="32"/>
      <x:c r="B29" s="74" t="str">
        <x:v>INSIGHTS &amp; TAKEAWAYS</x:v>
      </x:c>
      <x:c r="C29" s="74"/>
      <x:c r="D29" s="74"/>
      <x:c r="E29" s="74"/>
      <x:c r="F29" s="74"/>
      <x:c r="G29" s="74"/>
      <x:c r="H29" s="32"/>
      <x:c r="I29" s="32"/>
      <x:c r="J29" s="32"/>
      <x:c r="K29" s="32"/>
      <x:c r="L29" s="32"/>
      <x:c r="M29" s="32"/>
      <x:c r="N29" s="32"/>
    </x:row>
    <x:row r="30" ht="22" customHeight="1">
      <x:c r="A30" s="32"/>
      <x:c r="B30" s="94" t="str">
        <x:f>IF(E26&gt;=0,"EXPENSE CONTROL  •  Selected expenses are below budget by "&amp;ROUND(E26,0)&amp;" PHP","EXPENSE ALERT  •  Selected expenses exceed budget by "&amp;ROUND(-E26,0)&amp;" PHP")</x:f>
        <x:v>EXPENSE ALERT  •  Selected expenses exceed budget by 200 PHP</x:v>
      </x:c>
      <x:c r="C30" s="94"/>
      <x:c r="D30" s="94"/>
      <x:c r="E30" s="94"/>
      <x:c r="F30" s="94"/>
      <x:c r="G30" s="94"/>
      <x:c r="H30" s="32"/>
      <x:c r="I30" s="32"/>
      <x:c r="J30" s="32"/>
      <x:c r="K30" s="32"/>
      <x:c r="L30" s="32"/>
      <x:c r="M30" s="32"/>
      <x:c r="N30" s="32"/>
    </x:row>
    <x:row r="31" ht="21" customHeight="1">
      <x:c r="A31" s="32"/>
      <x:c r="B31" s="94"/>
      <x:c r="C31" s="94"/>
      <x:c r="D31" s="94"/>
      <x:c r="E31" s="94"/>
      <x:c r="F31" s="94"/>
      <x:c r="G31" s="94"/>
      <x:c r="H31" s="100" t="str">
        <x:v>SELECT A MONTH / DEPARTMENT ABOVE
All values and charts recalculate from sample inputs.</x:v>
      </x:c>
      <x:c r="I31" s="100"/>
      <x:c r="J31" s="100"/>
      <x:c r="K31" s="100"/>
      <x:c r="L31" s="100"/>
      <x:c r="M31" s="100"/>
      <x:c r="N31" s="32"/>
    </x:row>
    <x:row r="32" ht="21" customHeight="1">
      <x:c r="A32" s="32"/>
      <x:c r="B32" s="94" t="str">
        <x:f>IF(B14&gt;=0,"REVENUE PERFORMANCE  •  Above plan by "&amp;ROUND(B14,0)&amp;" PHP","REVENUE PERFORMANCE  •  Below plan by "&amp;ROUND(-B14,0)&amp;" PHP")</x:f>
        <x:v>REVENUE PERFORMANCE  •  Above plan by 9700 PHP</x:v>
      </x:c>
      <x:c r="C32" s="94"/>
      <x:c r="D32" s="94"/>
      <x:c r="E32" s="94"/>
      <x:c r="F32" s="94"/>
      <x:c r="G32" s="94"/>
      <x:c r="H32" s="100"/>
      <x:c r="I32" s="100"/>
      <x:c r="J32" s="100"/>
      <x:c r="K32" s="100"/>
      <x:c r="L32" s="100"/>
      <x:c r="M32" s="100"/>
      <x:c r="N32" s="32"/>
    </x:row>
    <x:row r="33" ht="21" customHeight="1">
      <x:c r="A33" s="32"/>
      <x:c r="B33" s="94"/>
      <x:c r="C33" s="94"/>
      <x:c r="D33" s="94"/>
      <x:c r="E33" s="94"/>
      <x:c r="F33" s="94"/>
      <x:c r="G33" s="94"/>
      <x:c r="H33" s="100"/>
      <x:c r="I33" s="100"/>
      <x:c r="J33" s="100"/>
      <x:c r="K33" s="100"/>
      <x:c r="L33" s="100"/>
      <x:c r="M33" s="100"/>
      <x:c r="N33" s="32"/>
    </x:row>
    <x:row r="34">
      <x:c r="A34" s="32"/>
      <x:c r="B34" s="32"/>
      <x:c r="C34" s="32"/>
      <x:c r="D34" s="32"/>
      <x:c r="E34" s="32"/>
      <x:c r="F34" s="32"/>
      <x:c r="G34" s="32"/>
      <x:c r="H34" s="32"/>
      <x:c r="I34" s="32"/>
      <x:c r="J34" s="32"/>
      <x:c r="K34" s="32"/>
      <x:c r="L34" s="32"/>
      <x:c r="M34" s="32"/>
      <x:c r="N34" s="32"/>
    </x:row>
    <x:row r="35">
      <x:c r="A35" s="32"/>
      <x:c r="B35" s="32"/>
      <x:c r="C35" s="32"/>
      <x:c r="D35" s="32"/>
      <x:c r="E35" s="32"/>
      <x:c r="F35" s="32"/>
      <x:c r="G35" s="32"/>
      <x:c r="H35" s="32"/>
      <x:c r="I35" s="32"/>
      <x:c r="J35" s="32"/>
      <x:c r="K35" s="32"/>
      <x:c r="L35" s="32"/>
      <x:c r="M35" s="32"/>
      <x:c r="N35" s="32"/>
    </x:row>
    <x:row r="36">
      <x:c r="A36" s="32"/>
      <x:c r="B36" s="106" t="str">
        <x:v>PRACTICE PORTFOLIO  •  Illustrative data only; no real client records, employer data or actual client results.</x:v>
      </x:c>
      <x:c r="C36" s="106"/>
      <x:c r="D36" s="106"/>
      <x:c r="E36" s="106"/>
      <x:c r="F36" s="106"/>
      <x:c r="G36" s="106"/>
      <x:c r="H36" s="106"/>
      <x:c r="I36" s="106"/>
      <x:c r="J36" s="106"/>
      <x:c r="K36" s="106"/>
      <x:c r="L36" s="106"/>
      <x:c r="M36" s="106"/>
      <x:c r="N36" s="32"/>
    </x:row>
    <x:row r="37">
      <x:c r="A37" s="32"/>
      <x:c r="B37" s="106"/>
      <x:c r="C37" s="106"/>
      <x:c r="D37" s="106"/>
      <x:c r="E37" s="106"/>
      <x:c r="F37" s="106"/>
      <x:c r="G37" s="106"/>
      <x:c r="H37" s="106"/>
      <x:c r="I37" s="106"/>
      <x:c r="J37" s="106"/>
      <x:c r="K37" s="106"/>
      <x:c r="L37" s="106"/>
      <x:c r="M37" s="106"/>
      <x:c r="N37" s="32"/>
    </x:row>
    <x:row r="38">
      <x:c r="A38" s="32"/>
      <x:c r="B38" s="32"/>
      <x:c r="C38" s="32"/>
      <x:c r="D38" s="32"/>
      <x:c r="E38" s="32"/>
      <x:c r="F38" s="32"/>
      <x:c r="G38" s="32"/>
      <x:c r="H38" s="32"/>
      <x:c r="I38" s="32"/>
      <x:c r="J38" s="32"/>
      <x:c r="K38" s="32"/>
      <x:c r="L38" s="32"/>
      <x:c r="M38" s="32"/>
      <x:c r="N38" s="32"/>
    </x:row>
    <x:row r="39" ht="23" customHeight="1">
      <x:c r="A39" s="32"/>
      <x:c r="B39" s="112" t="str">
        <x:v>WENG AUSTRIA  |  BOOKKEEPER</x:v>
      </x:c>
      <x:c r="C39" s="112"/>
      <x:c r="D39" s="112"/>
      <x:c r="E39" s="112"/>
      <x:c r="F39" s="112"/>
      <x:c r="G39" s="112"/>
      <x:c r="H39" s="112"/>
      <x:c r="I39" s="112"/>
      <x:c r="J39" s="112"/>
      <x:c r="K39" s="112"/>
      <x:c r="L39" s="112"/>
      <x:c r="M39" s="112"/>
      <x:c r="N39" s="32"/>
    </x:row>
    <x:row r="40" ht="23" customHeight="1">
      <x:c r="A40" s="32"/>
      <x:c r="B40" s="112"/>
      <x:c r="C40" s="112"/>
      <x:c r="D40" s="112"/>
      <x:c r="E40" s="112"/>
      <x:c r="F40" s="112"/>
      <x:c r="G40" s="112"/>
      <x:c r="H40" s="112"/>
      <x:c r="I40" s="112"/>
      <x:c r="J40" s="112"/>
      <x:c r="K40" s="112"/>
      <x:c r="L40" s="112"/>
      <x:c r="M40" s="112"/>
      <x:c r="N40" s="32"/>
    </x:row>
    <x:row r="41">
      <x:c r="A41" s="32"/>
      <x:c r="B41" s="32"/>
      <x:c r="C41" s="32"/>
      <x:c r="D41" s="32"/>
      <x:c r="E41" s="32"/>
      <x:c r="F41" s="32"/>
      <x:c r="G41" s="32"/>
      <x:c r="H41" s="32"/>
      <x:c r="I41" s="32"/>
      <x:c r="J41" s="32"/>
      <x:c r="K41" s="32"/>
      <x:c r="L41" s="32"/>
      <x:c r="M41" s="32"/>
      <x:c r="N41" s="32"/>
    </x:row>
    <x:row r="42">
      <x:c r="A42" s="32"/>
      <x:c r="B42" s="32"/>
      <x:c r="C42" s="32"/>
      <x:c r="D42" s="32"/>
      <x:c r="E42" s="32"/>
      <x:c r="F42" s="32"/>
      <x:c r="G42" s="32"/>
      <x:c r="H42" s="32"/>
      <x:c r="I42" s="32"/>
      <x:c r="J42" s="32"/>
      <x:c r="K42" s="32"/>
      <x:c r="L42" s="32"/>
      <x:c r="M42" s="32"/>
      <x:c r="N42" s="32"/>
    </x:row>
  </x:sheetData>
  <x:mergeCells>
    <x:mergeCell ref="A1:N3"/>
    <x:mergeCell ref="B4:M4"/>
    <x:mergeCell ref="C6:E6"/>
    <x:mergeCell ref="I6:M6"/>
    <x:mergeCell ref="B7:M7"/>
    <x:mergeCell ref="B9:D9"/>
    <x:mergeCell ref="B10:D11"/>
    <x:mergeCell ref="E9:G9"/>
    <x:mergeCell ref="E10:G11"/>
    <x:mergeCell ref="H9:J9"/>
    <x:mergeCell ref="H10:J11"/>
    <x:mergeCell ref="K9:M9"/>
    <x:mergeCell ref="K10:M11"/>
    <x:mergeCell ref="B13:D13"/>
    <x:mergeCell ref="B14:D15"/>
    <x:mergeCell ref="E13:G13"/>
    <x:mergeCell ref="E14:G15"/>
    <x:mergeCell ref="H13:J13"/>
    <x:mergeCell ref="H14:J15"/>
    <x:mergeCell ref="K13:M13"/>
    <x:mergeCell ref="K14:M15"/>
    <x:mergeCell ref="B17:G17"/>
    <x:mergeCell ref="B29:G29"/>
    <x:mergeCell ref="B30:G31"/>
    <x:mergeCell ref="B32:G33"/>
    <x:mergeCell ref="H31:M33"/>
    <x:mergeCell ref="B36:M37"/>
    <x:mergeCell ref="B39:M40"/>
  </x:mergeCells>
  <x:conditionalFormatting sqref="G19:G25">
    <x:cfRule type="expression" dxfId="1" priority="1">
      <x:formula>G19="OVER"</x:formula>
    </x:cfRule>
  </x:conditionalFormatting>
  <x:dataValidations count="2">
    <x:dataValidation type="list" sqref="C6">
      <x:formula1>"Jan,Feb,Mar,Apr,May,Jun,Jul,Aug,Sep"</x:formula1>
    </x:dataValidation>
    <x:dataValidation type="list" sqref="I6">
      <x:formula1>"All Departments,Operations,Marketing,Administration,Technology"</x:formula1>
    </x:dataValidation>
  </x:dataValidations>
  <x:pageMargins left="0.7" right="0.7" top="0.75" bottom="0.75" header="0.3" footer="0.3"/>
  <x:drawing xmlns:r="http://schemas.openxmlformats.org/officeDocument/2006/relationships" r:id="R60251cd031d44a1d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11" hidden="0" customWidth="1"/>
    <x:col min="3" max="3" width="22" hidden="0" customWidth="1"/>
    <x:col min="4" max="4" width="13" hidden="0" customWidth="1"/>
    <x:col min="5" max="5" width="25" hidden="0" customWidth="1"/>
    <x:col min="6" max="6" width="31" hidden="0" customWidth="1"/>
    <x:col min="7" max="7" width="18" hidden="0" customWidth="1"/>
    <x:col min="8" max="8" width="18" hidden="0" customWidth="1"/>
    <x:col min="9" max="9" width="19" hidden="0" customWidth="1"/>
    <x:col min="10" max="10" width="16" hidden="0" customWidth="1"/>
  </x:cols>
  <x:sheetData>
    <x:row r="1" ht="27" customHeight="1">
      <x:c r="A1" s="4" t="str">
        <x:v>SOURCE DATA  /  EDITABLE SAMPLE INPUTS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9" t="str">
        <x:v>Blue numbers are editable sample inputs · 2026 Jan–Sep · All values in Philippine pesos (PHP).</x:v>
      </x:c>
      <x:c r="B3" s="9"/>
      <x:c r="C3" s="9"/>
      <x:c r="D3" s="9"/>
      <x:c r="E3" s="9"/>
      <x:c r="F3" s="9"/>
      <x:c r="G3" s="9"/>
      <x:c r="H3" s="9"/>
      <x:c r="I3" s="9"/>
      <x:c r="J3" s="9"/>
    </x:row>
    <x:row r="4" ht="29" customHeight="1">
      <x:c r="A4" s="14" t="str">
        <x:v>Year</x:v>
      </x:c>
      <x:c r="B4" s="14" t="str">
        <x:v>Month</x:v>
      </x:c>
      <x:c r="C4" s="14" t="str">
        <x:v>Department</x:v>
      </x:c>
      <x:c r="D4" s="14" t="str">
        <x:v>Type</x:v>
      </x:c>
      <x:c r="E4" s="14" t="str">
        <x:v>Category</x:v>
      </x:c>
      <x:c r="F4" s="14" t="str">
        <x:v>Account</x:v>
      </x:c>
      <x:c r="G4" s="14" t="str">
        <x:v>Budget (₱)</x:v>
      </x:c>
      <x:c r="H4" s="14" t="str">
        <x:v>Actual (₱)</x:v>
      </x:c>
      <x:c r="I4" s="14" t="str">
        <x:v>Fav. variance (₱)</x:v>
      </x:c>
      <x:c r="J4" s="14" t="str">
        <x:v>Variance %</x:v>
      </x:c>
    </x:row>
    <x:row r="5">
      <x:c r="A5" s="24" t="n">
        <x:v>2026</x:v>
      </x:c>
      <x:c r="B5" s="24" t="str">
        <x:v>Jan</x:v>
      </x:c>
      <x:c r="C5" s="24" t="str">
        <x:v>Revenue</x:v>
      </x:c>
      <x:c r="D5" s="24" t="str">
        <x:v>Revenue</x:v>
      </x:c>
      <x:c r="E5" s="24" t="str">
        <x:v>Revenue</x:v>
      </x:c>
      <x:c r="F5" s="24" t="str">
        <x:v>Client Services</x:v>
      </x:c>
      <x:c r="G5" s="26" t="n">
        <x:v>91100</x:v>
      </x:c>
      <x:c r="H5" s="26" t="n">
        <x:v>93000</x:v>
      </x:c>
      <x:c r="I5" s="27" t="n">
        <x:f>IF(D5="Revenue",H5-G5,G5-H5)</x:f>
        <x:v>1900</x:v>
      </x:c>
      <x:c r="J5" s="30" t="n">
        <x:f>IFERROR(I5/G5,0)</x:f>
        <x:v>0.020856201975850714</x:v>
      </x:c>
    </x:row>
    <x:row r="6">
      <x:c r="A6" t="n">
        <x:v>2026</x:v>
      </x:c>
      <x:c r="B6" t="str">
        <x:v>Jan</x:v>
      </x:c>
      <x:c r="C6" t="str">
        <x:v>Revenue</x:v>
      </x:c>
      <x:c r="D6" t="str">
        <x:v>Revenue</x:v>
      </x:c>
      <x:c r="E6" t="str">
        <x:v>Revenue</x:v>
      </x:c>
      <x:c r="F6" t="str">
        <x:v>Workshops and Training</x:v>
      </x:c>
      <x:c r="G6" s="26" t="n">
        <x:v>36300</x:v>
      </x:c>
      <x:c r="H6" s="26" t="n">
        <x:v>37900</x:v>
      </x:c>
      <x:c r="I6" s="27" t="n">
        <x:f>IF(D6="Revenue",H6-G6,G6-H6)</x:f>
        <x:v>1600</x:v>
      </x:c>
      <x:c r="J6" s="30" t="n">
        <x:f>IFERROR(I6/G6,0)</x:f>
        <x:v>0.0440771349862259</x:v>
      </x:c>
    </x:row>
    <x:row r="7">
      <x:c r="A7" s="24" t="n">
        <x:v>2026</x:v>
      </x:c>
      <x:c r="B7" s="24" t="str">
        <x:v>Jan</x:v>
      </x:c>
      <x:c r="C7" s="24" t="str">
        <x:v>Operations</x:v>
      </x:c>
      <x:c r="D7" s="24" t="str">
        <x:v>Expense</x:v>
      </x:c>
      <x:c r="E7" s="24" t="str">
        <x:v>Payroll</x:v>
      </x:c>
      <x:c r="F7" s="24" t="str">
        <x:v>Operations Payroll</x:v>
      </x:c>
      <x:c r="G7" s="26" t="n">
        <x:v>18500</x:v>
      </x:c>
      <x:c r="H7" s="26" t="n">
        <x:v>17700</x:v>
      </x:c>
      <x:c r="I7" s="27" t="n">
        <x:f>IF(D7="Revenue",H7-G7,G7-H7)</x:f>
        <x:v>800</x:v>
      </x:c>
      <x:c r="J7" s="30" t="n">
        <x:f>IFERROR(I7/G7,0)</x:f>
        <x:v>0.043243243243243246</x:v>
      </x:c>
    </x:row>
    <x:row r="8">
      <x:c r="A8" t="n">
        <x:v>2026</x:v>
      </x:c>
      <x:c r="B8" t="str">
        <x:v>Jan</x:v>
      </x:c>
      <x:c r="C8" t="str">
        <x:v>Operations</x:v>
      </x:c>
      <x:c r="D8" t="str">
        <x:v>Expense</x:v>
      </x:c>
      <x:c r="E8" t="str">
        <x:v>Supplies &amp; Logistics</x:v>
      </x:c>
      <x:c r="F8" t="str">
        <x:v>Materials and Supplies</x:v>
      </x:c>
      <x:c r="G8" s="26" t="n">
        <x:v>6400</x:v>
      </x:c>
      <x:c r="H8" s="26" t="n">
        <x:v>5600</x:v>
      </x:c>
      <x:c r="I8" s="27" t="n">
        <x:f>IF(D8="Revenue",H8-G8,G8-H8)</x:f>
        <x:v>800</x:v>
      </x:c>
      <x:c r="J8" s="30" t="n">
        <x:f>IFERROR(I8/G8,0)</x:f>
        <x:v>0.125</x:v>
      </x:c>
    </x:row>
    <x:row r="9">
      <x:c r="A9" s="24" t="n">
        <x:v>2026</x:v>
      </x:c>
      <x:c r="B9" s="24" t="str">
        <x:v>Jan</x:v>
      </x:c>
      <x:c r="C9" s="24" t="str">
        <x:v>Operations</x:v>
      </x:c>
      <x:c r="D9" s="24" t="str">
        <x:v>Expense</x:v>
      </x:c>
      <x:c r="E9" s="24" t="str">
        <x:v>Supplies &amp; Logistics</x:v>
      </x:c>
      <x:c r="F9" s="24" t="str">
        <x:v>Delivery and Transport</x:v>
      </x:c>
      <x:c r="G9" s="26" t="n">
        <x:v>4700</x:v>
      </x:c>
      <x:c r="H9" s="26" t="n">
        <x:v>4800</x:v>
      </x:c>
      <x:c r="I9" s="27" t="n">
        <x:f>IF(D9="Revenue",H9-G9,G9-H9)</x:f>
        <x:v>-100</x:v>
      </x:c>
      <x:c r="J9" s="30" t="n">
        <x:f>IFERROR(I9/G9,0)</x:f>
        <x:v>-0.02127659574468085</x:v>
      </x:c>
    </x:row>
    <x:row r="10">
      <x:c r="A10" t="n">
        <x:v>2026</x:v>
      </x:c>
      <x:c r="B10" t="str">
        <x:v>Jan</x:v>
      </x:c>
      <x:c r="C10" t="str">
        <x:v>Marketing</x:v>
      </x:c>
      <x:c r="D10" t="str">
        <x:v>Expense</x:v>
      </x:c>
      <x:c r="E10" t="str">
        <x:v>Marketing &amp; Events</x:v>
      </x:c>
      <x:c r="F10" t="str">
        <x:v>Campaigns and Promotions</x:v>
      </x:c>
      <x:c r="G10" s="26" t="n">
        <x:v>11300</x:v>
      </x:c>
      <x:c r="H10" s="26" t="n">
        <x:v>12300</x:v>
      </x:c>
      <x:c r="I10" s="27" t="n">
        <x:f>IF(D10="Revenue",H10-G10,G10-H10)</x:f>
        <x:v>-1000</x:v>
      </x:c>
      <x:c r="J10" s="30" t="n">
        <x:f>IFERROR(I10/G10,0)</x:f>
        <x:v>-0.08849557522123894</x:v>
      </x:c>
    </x:row>
    <x:row r="11">
      <x:c r="A11" s="24" t="n">
        <x:v>2026</x:v>
      </x:c>
      <x:c r="B11" s="24" t="str">
        <x:v>Jan</x:v>
      </x:c>
      <x:c r="C11" s="24" t="str">
        <x:v>Marketing</x:v>
      </x:c>
      <x:c r="D11" s="24" t="str">
        <x:v>Expense</x:v>
      </x:c>
      <x:c r="E11" s="24" t="str">
        <x:v>Marketing &amp; Events</x:v>
      </x:c>
      <x:c r="F11" s="24" t="str">
        <x:v>Client Events</x:v>
      </x:c>
      <x:c r="G11" s="26" t="n">
        <x:v>5800</x:v>
      </x:c>
      <x:c r="H11" s="26" t="n">
        <x:v>6300</x:v>
      </x:c>
      <x:c r="I11" s="27" t="n">
        <x:f>IF(D11="Revenue",H11-G11,G11-H11)</x:f>
        <x:v>-500</x:v>
      </x:c>
      <x:c r="J11" s="30" t="n">
        <x:f>IFERROR(I11/G11,0)</x:f>
        <x:v>-0.08620689655172414</x:v>
      </x:c>
    </x:row>
    <x:row r="12">
      <x:c r="A12" t="n">
        <x:v>2026</x:v>
      </x:c>
      <x:c r="B12" t="str">
        <x:v>Jan</x:v>
      </x:c>
      <x:c r="C12" t="str">
        <x:v>Marketing</x:v>
      </x:c>
      <x:c r="D12" t="str">
        <x:v>Expense</x:v>
      </x:c>
      <x:c r="E12" t="str">
        <x:v>Software</x:v>
      </x:c>
      <x:c r="F12" t="str">
        <x:v>Design Subscriptions</x:v>
      </x:c>
      <x:c r="G12" s="26" t="n">
        <x:v>3100</x:v>
      </x:c>
      <x:c r="H12" s="26" t="n">
        <x:v>3200</x:v>
      </x:c>
      <x:c r="I12" s="27" t="n">
        <x:f>IF(D12="Revenue",H12-G12,G12-H12)</x:f>
        <x:v>-100</x:v>
      </x:c>
      <x:c r="J12" s="30" t="n">
        <x:f>IFERROR(I12/G12,0)</x:f>
        <x:v>-0.03225806451612903</x:v>
      </x:c>
    </x:row>
    <x:row r="13">
      <x:c r="A13" s="24" t="n">
        <x:v>2026</x:v>
      </x:c>
      <x:c r="B13" s="24" t="str">
        <x:v>Jan</x:v>
      </x:c>
      <x:c r="C13" s="24" t="str">
        <x:v>Administration</x:v>
      </x:c>
      <x:c r="D13" s="24" t="str">
        <x:v>Expense</x:v>
      </x:c>
      <x:c r="E13" s="24" t="str">
        <x:v>Payroll</x:v>
      </x:c>
      <x:c r="F13" s="24" t="str">
        <x:v>Administrative Payroll</x:v>
      </x:c>
      <x:c r="G13" s="26" t="n">
        <x:v>15800</x:v>
      </x:c>
      <x:c r="H13" s="26" t="n">
        <x:v>15300</x:v>
      </x:c>
      <x:c r="I13" s="27" t="n">
        <x:f>IF(D13="Revenue",H13-G13,G13-H13)</x:f>
        <x:v>500</x:v>
      </x:c>
      <x:c r="J13" s="30" t="n">
        <x:f>IFERROR(I13/G13,0)</x:f>
        <x:v>0.03164556962025317</x:v>
      </x:c>
    </x:row>
    <x:row r="14">
      <x:c r="A14" t="n">
        <x:v>2026</x:v>
      </x:c>
      <x:c r="B14" t="str">
        <x:v>Jan</x:v>
      </x:c>
      <x:c r="C14" t="str">
        <x:v>Administration</x:v>
      </x:c>
      <x:c r="D14" t="str">
        <x:v>Expense</x:v>
      </x:c>
      <x:c r="E14" t="str">
        <x:v>Facilities</x:v>
      </x:c>
      <x:c r="F14" t="str">
        <x:v>Office Rent and Utilities</x:v>
      </x:c>
      <x:c r="G14" s="26" t="n">
        <x:v>12200</x:v>
      </x:c>
      <x:c r="H14" s="26" t="n">
        <x:v>12400</x:v>
      </x:c>
      <x:c r="I14" s="27" t="n">
        <x:f>IF(D14="Revenue",H14-G14,G14-H14)</x:f>
        <x:v>-200</x:v>
      </x:c>
      <x:c r="J14" s="30" t="n">
        <x:f>IFERROR(I14/G14,0)</x:f>
        <x:v>-0.01639344262295082</x:v>
      </x:c>
    </x:row>
    <x:row r="15">
      <x:c r="A15" s="24" t="n">
        <x:v>2026</x:v>
      </x:c>
      <x:c r="B15" s="24" t="str">
        <x:v>Jan</x:v>
      </x:c>
      <x:c r="C15" s="24" t="str">
        <x:v>Administration</x:v>
      </x:c>
      <x:c r="D15" s="24" t="str">
        <x:v>Expense</x:v>
      </x:c>
      <x:c r="E15" s="24" t="str">
        <x:v>Professional Fees</x:v>
      </x:c>
      <x:c r="F15" s="24" t="str">
        <x:v>Accounting and Legal</x:v>
      </x:c>
      <x:c r="G15" s="26" t="n">
        <x:v>4300</x:v>
      </x:c>
      <x:c r="H15" s="26" t="n">
        <x:v>4900</x:v>
      </x:c>
      <x:c r="I15" s="27" t="n">
        <x:f>IF(D15="Revenue",H15-G15,G15-H15)</x:f>
        <x:v>-600</x:v>
      </x:c>
      <x:c r="J15" s="30" t="n">
        <x:f>IFERROR(I15/G15,0)</x:f>
        <x:v>-0.13953488372093023</x:v>
      </x:c>
    </x:row>
    <x:row r="16">
      <x:c r="A16" t="n">
        <x:v>2026</x:v>
      </x:c>
      <x:c r="B16" t="str">
        <x:v>Jan</x:v>
      </x:c>
      <x:c r="C16" t="str">
        <x:v>Technology</x:v>
      </x:c>
      <x:c r="D16" t="str">
        <x:v>Expense</x:v>
      </x:c>
      <x:c r="E16" t="str">
        <x:v>Software</x:v>
      </x:c>
      <x:c r="F16" t="str">
        <x:v>Productivity Software</x:v>
      </x:c>
      <x:c r="G16" s="26" t="n">
        <x:v>5900</x:v>
      </x:c>
      <x:c r="H16" s="26" t="n">
        <x:v>6000</x:v>
      </x:c>
      <x:c r="I16" s="27" t="n">
        <x:f>IF(D16="Revenue",H16-G16,G16-H16)</x:f>
        <x:v>-100</x:v>
      </x:c>
      <x:c r="J16" s="30" t="n">
        <x:f>IFERROR(I16/G16,0)</x:f>
        <x:v>-0.01694915254237288</x:v>
      </x:c>
    </x:row>
    <x:row r="17">
      <x:c r="A17" s="24" t="n">
        <x:v>2026</x:v>
      </x:c>
      <x:c r="B17" s="24" t="str">
        <x:v>Jan</x:v>
      </x:c>
      <x:c r="C17" s="24" t="str">
        <x:v>Technology</x:v>
      </x:c>
      <x:c r="D17" s="24" t="str">
        <x:v>Expense</x:v>
      </x:c>
      <x:c r="E17" s="24" t="str">
        <x:v>Software</x:v>
      </x:c>
      <x:c r="F17" s="24" t="str">
        <x:v>Cloud and Storage</x:v>
      </x:c>
      <x:c r="G17" s="26" t="n">
        <x:v>2500</x:v>
      </x:c>
      <x:c r="H17" s="26" t="n">
        <x:v>2800</x:v>
      </x:c>
      <x:c r="I17" s="27" t="n">
        <x:f>IF(D17="Revenue",H17-G17,G17-H17)</x:f>
        <x:v>-300</x:v>
      </x:c>
      <x:c r="J17" s="30" t="n">
        <x:f>IFERROR(I17/G17,0)</x:f>
        <x:v>-0.12</x:v>
      </x:c>
    </x:row>
    <x:row r="18">
      <x:c r="A18" t="n">
        <x:v>2026</x:v>
      </x:c>
      <x:c r="B18" t="str">
        <x:v>Jan</x:v>
      </x:c>
      <x:c r="C18" t="str">
        <x:v>Technology</x:v>
      </x:c>
      <x:c r="D18" t="str">
        <x:v>Expense</x:v>
      </x:c>
      <x:c r="E18" t="str">
        <x:v>Equipment</x:v>
      </x:c>
      <x:c r="F18" t="str">
        <x:v>Equipment and Repairs</x:v>
      </x:c>
      <x:c r="G18" s="26" t="n">
        <x:v>3600</x:v>
      </x:c>
      <x:c r="H18" s="26" t="n">
        <x:v>3500</x:v>
      </x:c>
      <x:c r="I18" s="27" t="n">
        <x:f>IF(D18="Revenue",H18-G18,G18-H18)</x:f>
        <x:v>100</x:v>
      </x:c>
      <x:c r="J18" s="30" t="n">
        <x:f>IFERROR(I18/G18,0)</x:f>
        <x:v>0.027777777777777776</x:v>
      </x:c>
    </x:row>
    <x:row r="19">
      <x:c r="A19" s="24" t="n">
        <x:v>2026</x:v>
      </x:c>
      <x:c r="B19" s="24" t="str">
        <x:v>Feb</x:v>
      </x:c>
      <x:c r="C19" s="24" t="str">
        <x:v>Revenue</x:v>
      </x:c>
      <x:c r="D19" s="24" t="str">
        <x:v>Revenue</x:v>
      </x:c>
      <x:c r="E19" s="24" t="str">
        <x:v>Revenue</x:v>
      </x:c>
      <x:c r="F19" s="24" t="str">
        <x:v>Client Services</x:v>
      </x:c>
      <x:c r="G19" s="26" t="n">
        <x:v>94400</x:v>
      </x:c>
      <x:c r="H19" s="26" t="n">
        <x:v>89800</x:v>
      </x:c>
      <x:c r="I19" s="27" t="n">
        <x:f>IF(D19="Revenue",H19-G19,G19-H19)</x:f>
        <x:v>-4600</x:v>
      </x:c>
      <x:c r="J19" s="30" t="n">
        <x:f>IFERROR(I19/G19,0)</x:f>
        <x:v>-0.048728813559322036</x:v>
      </x:c>
    </x:row>
    <x:row r="20">
      <x:c r="A20" t="n">
        <x:v>2026</x:v>
      </x:c>
      <x:c r="B20" t="str">
        <x:v>Feb</x:v>
      </x:c>
      <x:c r="C20" t="str">
        <x:v>Revenue</x:v>
      </x:c>
      <x:c r="D20" t="str">
        <x:v>Revenue</x:v>
      </x:c>
      <x:c r="E20" t="str">
        <x:v>Revenue</x:v>
      </x:c>
      <x:c r="F20" t="str">
        <x:v>Workshops and Training</x:v>
      </x:c>
      <x:c r="G20" s="26" t="n">
        <x:v>37600</x:v>
      </x:c>
      <x:c r="H20" s="26" t="n">
        <x:v>35800</x:v>
      </x:c>
      <x:c r="I20" s="27" t="n">
        <x:f>IF(D20="Revenue",H20-G20,G20-H20)</x:f>
        <x:v>-1800</x:v>
      </x:c>
      <x:c r="J20" s="30" t="n">
        <x:f>IFERROR(I20/G20,0)</x:f>
        <x:v>-0.047872340425531915</x:v>
      </x:c>
    </x:row>
    <x:row r="21">
      <x:c r="A21" s="24" t="n">
        <x:v>2026</x:v>
      </x:c>
      <x:c r="B21" s="24" t="str">
        <x:v>Feb</x:v>
      </x:c>
      <x:c r="C21" s="24" t="str">
        <x:v>Operations</x:v>
      </x:c>
      <x:c r="D21" s="24" t="str">
        <x:v>Expense</x:v>
      </x:c>
      <x:c r="E21" s="24" t="str">
        <x:v>Payroll</x:v>
      </x:c>
      <x:c r="F21" s="24" t="str">
        <x:v>Operations Payroll</x:v>
      </x:c>
      <x:c r="G21" s="26" t="n">
        <x:v>18900</x:v>
      </x:c>
      <x:c r="H21" s="26" t="n">
        <x:v>18800</x:v>
      </x:c>
      <x:c r="I21" s="27" t="n">
        <x:f>IF(D21="Revenue",H21-G21,G21-H21)</x:f>
        <x:v>100</x:v>
      </x:c>
      <x:c r="J21" s="30" t="n">
        <x:f>IFERROR(I21/G21,0)</x:f>
        <x:v>0.005291005291005291</x:v>
      </x:c>
    </x:row>
    <x:row r="22">
      <x:c r="A22" t="n">
        <x:v>2026</x:v>
      </x:c>
      <x:c r="B22" t="str">
        <x:v>Feb</x:v>
      </x:c>
      <x:c r="C22" t="str">
        <x:v>Operations</x:v>
      </x:c>
      <x:c r="D22" t="str">
        <x:v>Expense</x:v>
      </x:c>
      <x:c r="E22" t="str">
        <x:v>Supplies &amp; Logistics</x:v>
      </x:c>
      <x:c r="F22" t="str">
        <x:v>Materials and Supplies</x:v>
      </x:c>
      <x:c r="G22" s="26" t="n">
        <x:v>6500</x:v>
      </x:c>
      <x:c r="H22" s="26" t="n">
        <x:v>6600</x:v>
      </x:c>
      <x:c r="I22" s="27" t="n">
        <x:f>IF(D22="Revenue",H22-G22,G22-H22)</x:f>
        <x:v>-100</x:v>
      </x:c>
      <x:c r="J22" s="30" t="n">
        <x:f>IFERROR(I22/G22,0)</x:f>
        <x:v>-0.015384615384615385</x:v>
      </x:c>
    </x:row>
    <x:row r="23">
      <x:c r="A23" s="24" t="n">
        <x:v>2026</x:v>
      </x:c>
      <x:c r="B23" s="24" t="str">
        <x:v>Feb</x:v>
      </x:c>
      <x:c r="C23" s="24" t="str">
        <x:v>Operations</x:v>
      </x:c>
      <x:c r="D23" s="24" t="str">
        <x:v>Expense</x:v>
      </x:c>
      <x:c r="E23" s="24" t="str">
        <x:v>Supplies &amp; Logistics</x:v>
      </x:c>
      <x:c r="F23" s="24" t="str">
        <x:v>Delivery and Transport</x:v>
      </x:c>
      <x:c r="G23" s="26" t="n">
        <x:v>4800</x:v>
      </x:c>
      <x:c r="H23" s="26" t="n">
        <x:v>5500</x:v>
      </x:c>
      <x:c r="I23" s="27" t="n">
        <x:f>IF(D23="Revenue",H23-G23,G23-H23)</x:f>
        <x:v>-700</x:v>
      </x:c>
      <x:c r="J23" s="30" t="n">
        <x:f>IFERROR(I23/G23,0)</x:f>
        <x:v>-0.14583333333333334</x:v>
      </x:c>
    </x:row>
    <x:row r="24">
      <x:c r="A24" t="n">
        <x:v>2026</x:v>
      </x:c>
      <x:c r="B24" t="str">
        <x:v>Feb</x:v>
      </x:c>
      <x:c r="C24" t="str">
        <x:v>Marketing</x:v>
      </x:c>
      <x:c r="D24" t="str">
        <x:v>Expense</x:v>
      </x:c>
      <x:c r="E24" t="str">
        <x:v>Marketing &amp; Events</x:v>
      </x:c>
      <x:c r="F24" t="str">
        <x:v>Campaigns and Promotions</x:v>
      </x:c>
      <x:c r="G24" s="26" t="n">
        <x:v>11500</x:v>
      </x:c>
      <x:c r="H24" s="26" t="n">
        <x:v>10900</x:v>
      </x:c>
      <x:c r="I24" s="27" t="n">
        <x:f>IF(D24="Revenue",H24-G24,G24-H24)</x:f>
        <x:v>600</x:v>
      </x:c>
      <x:c r="J24" s="30" t="n">
        <x:f>IFERROR(I24/G24,0)</x:f>
        <x:v>0.05217391304347826</x:v>
      </x:c>
    </x:row>
    <x:row r="25">
      <x:c r="A25" s="24" t="n">
        <x:v>2026</x:v>
      </x:c>
      <x:c r="B25" s="24" t="str">
        <x:v>Feb</x:v>
      </x:c>
      <x:c r="C25" s="24" t="str">
        <x:v>Marketing</x:v>
      </x:c>
      <x:c r="D25" s="24" t="str">
        <x:v>Expense</x:v>
      </x:c>
      <x:c r="E25" s="24" t="str">
        <x:v>Marketing &amp; Events</x:v>
      </x:c>
      <x:c r="F25" s="24" t="str">
        <x:v>Client Events</x:v>
      </x:c>
      <x:c r="G25" s="26" t="n">
        <x:v>5900</x:v>
      </x:c>
      <x:c r="H25" s="26" t="n">
        <x:v>5800</x:v>
      </x:c>
      <x:c r="I25" s="27" t="n">
        <x:f>IF(D25="Revenue",H25-G25,G25-H25)</x:f>
        <x:v>100</x:v>
      </x:c>
      <x:c r="J25" s="30" t="n">
        <x:f>IFERROR(I25/G25,0)</x:f>
        <x:v>0.01694915254237288</x:v>
      </x:c>
    </x:row>
    <x:row r="26">
      <x:c r="A26" t="n">
        <x:v>2026</x:v>
      </x:c>
      <x:c r="B26" t="str">
        <x:v>Feb</x:v>
      </x:c>
      <x:c r="C26" t="str">
        <x:v>Marketing</x:v>
      </x:c>
      <x:c r="D26" t="str">
        <x:v>Expense</x:v>
      </x:c>
      <x:c r="E26" t="str">
        <x:v>Software</x:v>
      </x:c>
      <x:c r="F26" t="str">
        <x:v>Design Subscriptions</x:v>
      </x:c>
      <x:c r="G26" s="26" t="n">
        <x:v>3200</x:v>
      </x:c>
      <x:c r="H26" s="26" t="n">
        <x:v>3000</x:v>
      </x:c>
      <x:c r="I26" s="27" t="n">
        <x:f>IF(D26="Revenue",H26-G26,G26-H26)</x:f>
        <x:v>200</x:v>
      </x:c>
      <x:c r="J26" s="30" t="n">
        <x:f>IFERROR(I26/G26,0)</x:f>
        <x:v>0.0625</x:v>
      </x:c>
    </x:row>
    <x:row r="27">
      <x:c r="A27" s="24" t="n">
        <x:v>2026</x:v>
      </x:c>
      <x:c r="B27" s="24" t="str">
        <x:v>Feb</x:v>
      </x:c>
      <x:c r="C27" s="24" t="str">
        <x:v>Administration</x:v>
      </x:c>
      <x:c r="D27" s="24" t="str">
        <x:v>Expense</x:v>
      </x:c>
      <x:c r="E27" s="24" t="str">
        <x:v>Payroll</x:v>
      </x:c>
      <x:c r="F27" s="24" t="str">
        <x:v>Administrative Payroll</x:v>
      </x:c>
      <x:c r="G27" s="26" t="n">
        <x:v>16100</x:v>
      </x:c>
      <x:c r="H27" s="26" t="n">
        <x:v>17900</x:v>
      </x:c>
      <x:c r="I27" s="27" t="n">
        <x:f>IF(D27="Revenue",H27-G27,G27-H27)</x:f>
        <x:v>-1800</x:v>
      </x:c>
      <x:c r="J27" s="30" t="n">
        <x:f>IFERROR(I27/G27,0)</x:f>
        <x:v>-0.11180124223602485</x:v>
      </x:c>
    </x:row>
    <x:row r="28">
      <x:c r="A28" t="n">
        <x:v>2026</x:v>
      </x:c>
      <x:c r="B28" t="str">
        <x:v>Feb</x:v>
      </x:c>
      <x:c r="C28" t="str">
        <x:v>Administration</x:v>
      </x:c>
      <x:c r="D28" t="str">
        <x:v>Expense</x:v>
      </x:c>
      <x:c r="E28" t="str">
        <x:v>Facilities</x:v>
      </x:c>
      <x:c r="F28" t="str">
        <x:v>Office Rent and Utilities</x:v>
      </x:c>
      <x:c r="G28" s="26" t="n">
        <x:v>12400</x:v>
      </x:c>
      <x:c r="H28" s="26" t="n">
        <x:v>13800</x:v>
      </x:c>
      <x:c r="I28" s="27" t="n">
        <x:f>IF(D28="Revenue",H28-G28,G28-H28)</x:f>
        <x:v>-1400</x:v>
      </x:c>
      <x:c r="J28" s="30" t="n">
        <x:f>IFERROR(I28/G28,0)</x:f>
        <x:v>-0.11290322580645161</x:v>
      </x:c>
    </x:row>
    <x:row r="29">
      <x:c r="A29" s="24" t="n">
        <x:v>2026</x:v>
      </x:c>
      <x:c r="B29" s="24" t="str">
        <x:v>Feb</x:v>
      </x:c>
      <x:c r="C29" s="24" t="str">
        <x:v>Administration</x:v>
      </x:c>
      <x:c r="D29" s="24" t="str">
        <x:v>Expense</x:v>
      </x:c>
      <x:c r="E29" s="24" t="str">
        <x:v>Professional Fees</x:v>
      </x:c>
      <x:c r="F29" s="24" t="str">
        <x:v>Accounting and Legal</x:v>
      </x:c>
      <x:c r="G29" s="26" t="n">
        <x:v>4400</x:v>
      </x:c>
      <x:c r="H29" s="26" t="n">
        <x:v>4900</x:v>
      </x:c>
      <x:c r="I29" s="27" t="n">
        <x:f>IF(D29="Revenue",H29-G29,G29-H29)</x:f>
        <x:v>-500</x:v>
      </x:c>
      <x:c r="J29" s="30" t="n">
        <x:f>IFERROR(I29/G29,0)</x:f>
        <x:v>-0.11363636363636363</x:v>
      </x:c>
    </x:row>
    <x:row r="30">
      <x:c r="A30" t="n">
        <x:v>2026</x:v>
      </x:c>
      <x:c r="B30" t="str">
        <x:v>Feb</x:v>
      </x:c>
      <x:c r="C30" t="str">
        <x:v>Technology</x:v>
      </x:c>
      <x:c r="D30" t="str">
        <x:v>Expense</x:v>
      </x:c>
      <x:c r="E30" t="str">
        <x:v>Software</x:v>
      </x:c>
      <x:c r="F30" t="str">
        <x:v>Productivity Software</x:v>
      </x:c>
      <x:c r="G30" s="26" t="n">
        <x:v>6000</x:v>
      </x:c>
      <x:c r="H30" s="26" t="n">
        <x:v>5500</x:v>
      </x:c>
      <x:c r="I30" s="27" t="n">
        <x:f>IF(D30="Revenue",H30-G30,G30-H30)</x:f>
        <x:v>500</x:v>
      </x:c>
      <x:c r="J30" s="30" t="n">
        <x:f>IFERROR(I30/G30,0)</x:f>
        <x:v>0.08333333333333333</x:v>
      </x:c>
    </x:row>
    <x:row r="31">
      <x:c r="A31" s="24" t="n">
        <x:v>2026</x:v>
      </x:c>
      <x:c r="B31" s="24" t="str">
        <x:v>Feb</x:v>
      </x:c>
      <x:c r="C31" s="24" t="str">
        <x:v>Technology</x:v>
      </x:c>
      <x:c r="D31" s="24" t="str">
        <x:v>Expense</x:v>
      </x:c>
      <x:c r="E31" s="24" t="str">
        <x:v>Software</x:v>
      </x:c>
      <x:c r="F31" s="24" t="str">
        <x:v>Cloud and Storage</x:v>
      </x:c>
      <x:c r="G31" s="26" t="n">
        <x:v>2500</x:v>
      </x:c>
      <x:c r="H31" s="26" t="n">
        <x:v>2400</x:v>
      </x:c>
      <x:c r="I31" s="27" t="n">
        <x:f>IF(D31="Revenue",H31-G31,G31-H31)</x:f>
        <x:v>100</x:v>
      </x:c>
      <x:c r="J31" s="30" t="n">
        <x:f>IFERROR(I31/G31,0)</x:f>
        <x:v>0.04</x:v>
      </x:c>
    </x:row>
    <x:row r="32">
      <x:c r="A32" t="n">
        <x:v>2026</x:v>
      </x:c>
      <x:c r="B32" t="str">
        <x:v>Feb</x:v>
      </x:c>
      <x:c r="C32" t="str">
        <x:v>Technology</x:v>
      </x:c>
      <x:c r="D32" t="str">
        <x:v>Expense</x:v>
      </x:c>
      <x:c r="E32" t="str">
        <x:v>Equipment</x:v>
      </x:c>
      <x:c r="F32" t="str">
        <x:v>Equipment and Repairs</x:v>
      </x:c>
      <x:c r="G32" s="26" t="n">
        <x:v>3700</x:v>
      </x:c>
      <x:c r="H32" s="26" t="n">
        <x:v>3800</x:v>
      </x:c>
      <x:c r="I32" s="27" t="n">
        <x:f>IF(D32="Revenue",H32-G32,G32-H32)</x:f>
        <x:v>-100</x:v>
      </x:c>
      <x:c r="J32" s="30" t="n">
        <x:f>IFERROR(I32/G32,0)</x:f>
        <x:v>-0.02702702702702703</x:v>
      </x:c>
    </x:row>
    <x:row r="33">
      <x:c r="A33" s="24" t="n">
        <x:v>2026</x:v>
      </x:c>
      <x:c r="B33" s="24" t="str">
        <x:v>Mar</x:v>
      </x:c>
      <x:c r="C33" s="24" t="str">
        <x:v>Revenue</x:v>
      </x:c>
      <x:c r="D33" s="24" t="str">
        <x:v>Revenue</x:v>
      </x:c>
      <x:c r="E33" s="24" t="str">
        <x:v>Revenue</x:v>
      </x:c>
      <x:c r="F33" s="24" t="str">
        <x:v>Client Services</x:v>
      </x:c>
      <x:c r="G33" s="26" t="n">
        <x:v>97700</x:v>
      </x:c>
      <x:c r="H33" s="26" t="n">
        <x:v>92500</x:v>
      </x:c>
      <x:c r="I33" s="27" t="n">
        <x:f>IF(D33="Revenue",H33-G33,G33-H33)</x:f>
        <x:v>-5200</x:v>
      </x:c>
      <x:c r="J33" s="30" t="n">
        <x:f>IFERROR(I33/G33,0)</x:f>
        <x:v>-0.05322415557830092</x:v>
      </x:c>
    </x:row>
    <x:row r="34">
      <x:c r="A34" t="n">
        <x:v>2026</x:v>
      </x:c>
      <x:c r="B34" t="str">
        <x:v>Mar</x:v>
      </x:c>
      <x:c r="C34" t="str">
        <x:v>Revenue</x:v>
      </x:c>
      <x:c r="D34" t="str">
        <x:v>Revenue</x:v>
      </x:c>
      <x:c r="E34" t="str">
        <x:v>Revenue</x:v>
      </x:c>
      <x:c r="F34" t="str">
        <x:v>Workshops and Training</x:v>
      </x:c>
      <x:c r="G34" s="26" t="n">
        <x:v>38900</x:v>
      </x:c>
      <x:c r="H34" s="26" t="n">
        <x:v>41900</x:v>
      </x:c>
      <x:c r="I34" s="27" t="n">
        <x:f>IF(D34="Revenue",H34-G34,G34-H34)</x:f>
        <x:v>3000</x:v>
      </x:c>
      <x:c r="J34" s="30" t="n">
        <x:f>IFERROR(I34/G34,0)</x:f>
        <x:v>0.07712082262210797</x:v>
      </x:c>
    </x:row>
    <x:row r="35">
      <x:c r="A35" s="24" t="n">
        <x:v>2026</x:v>
      </x:c>
      <x:c r="B35" s="24" t="str">
        <x:v>Mar</x:v>
      </x:c>
      <x:c r="C35" s="24" t="str">
        <x:v>Operations</x:v>
      </x:c>
      <x:c r="D35" s="24" t="str">
        <x:v>Expense</x:v>
      </x:c>
      <x:c r="E35" s="24" t="str">
        <x:v>Payroll</x:v>
      </x:c>
      <x:c r="F35" s="24" t="str">
        <x:v>Operations Payroll</x:v>
      </x:c>
      <x:c r="G35" s="26" t="n">
        <x:v>19200</x:v>
      </x:c>
      <x:c r="H35" s="26" t="n">
        <x:v>17200</x:v>
      </x:c>
      <x:c r="I35" s="27" t="n">
        <x:f>IF(D35="Revenue",H35-G35,G35-H35)</x:f>
        <x:v>2000</x:v>
      </x:c>
      <x:c r="J35" s="30" t="n">
        <x:f>IFERROR(I35/G35,0)</x:f>
        <x:v>0.10416666666666667</x:v>
      </x:c>
    </x:row>
    <x:row r="36">
      <x:c r="A36" t="n">
        <x:v>2026</x:v>
      </x:c>
      <x:c r="B36" t="str">
        <x:v>Mar</x:v>
      </x:c>
      <x:c r="C36" t="str">
        <x:v>Operations</x:v>
      </x:c>
      <x:c r="D36" t="str">
        <x:v>Expense</x:v>
      </x:c>
      <x:c r="E36" t="str">
        <x:v>Supplies &amp; Logistics</x:v>
      </x:c>
      <x:c r="F36" t="str">
        <x:v>Materials and Supplies</x:v>
      </x:c>
      <x:c r="G36" s="26" t="n">
        <x:v>6600</x:v>
      </x:c>
      <x:c r="H36" s="26" t="n">
        <x:v>6200</x:v>
      </x:c>
      <x:c r="I36" s="27" t="n">
        <x:f>IF(D36="Revenue",H36-G36,G36-H36)</x:f>
        <x:v>400</x:v>
      </x:c>
      <x:c r="J36" s="30" t="n">
        <x:f>IFERROR(I36/G36,0)</x:f>
        <x:v>0.06060606060606061</x:v>
      </x:c>
    </x:row>
    <x:row r="37">
      <x:c r="A37" s="24" t="n">
        <x:v>2026</x:v>
      </x:c>
      <x:c r="B37" s="24" t="str">
        <x:v>Mar</x:v>
      </x:c>
      <x:c r="C37" s="24" t="str">
        <x:v>Operations</x:v>
      </x:c>
      <x:c r="D37" s="24" t="str">
        <x:v>Expense</x:v>
      </x:c>
      <x:c r="E37" s="24" t="str">
        <x:v>Supplies &amp; Logistics</x:v>
      </x:c>
      <x:c r="F37" s="24" t="str">
        <x:v>Delivery and Transport</x:v>
      </x:c>
      <x:c r="G37" s="26" t="n">
        <x:v>4900</x:v>
      </x:c>
      <x:c r="H37" s="26" t="n">
        <x:v>5100</x:v>
      </x:c>
      <x:c r="I37" s="27" t="n">
        <x:f>IF(D37="Revenue",H37-G37,G37-H37)</x:f>
        <x:v>-200</x:v>
      </x:c>
      <x:c r="J37" s="30" t="n">
        <x:f>IFERROR(I37/G37,0)</x:f>
        <x:v>-0.04081632653061224</x:v>
      </x:c>
    </x:row>
    <x:row r="38">
      <x:c r="A38" t="n">
        <x:v>2026</x:v>
      </x:c>
      <x:c r="B38" t="str">
        <x:v>Mar</x:v>
      </x:c>
      <x:c r="C38" t="str">
        <x:v>Marketing</x:v>
      </x:c>
      <x:c r="D38" t="str">
        <x:v>Expense</x:v>
      </x:c>
      <x:c r="E38" t="str">
        <x:v>Marketing &amp; Events</x:v>
      </x:c>
      <x:c r="F38" t="str">
        <x:v>Campaigns and Promotions</x:v>
      </x:c>
      <x:c r="G38" s="26" t="n">
        <x:v>11700</x:v>
      </x:c>
      <x:c r="H38" s="26" t="n">
        <x:v>13000</x:v>
      </x:c>
      <x:c r="I38" s="27" t="n">
        <x:f>IF(D38="Revenue",H38-G38,G38-H38)</x:f>
        <x:v>-1300</x:v>
      </x:c>
      <x:c r="J38" s="30" t="n">
        <x:f>IFERROR(I38/G38,0)</x:f>
        <x:v>-0.1111111111111111</x:v>
      </x:c>
    </x:row>
    <x:row r="39">
      <x:c r="A39" s="24" t="n">
        <x:v>2026</x:v>
      </x:c>
      <x:c r="B39" s="24" t="str">
        <x:v>Mar</x:v>
      </x:c>
      <x:c r="C39" s="24" t="str">
        <x:v>Marketing</x:v>
      </x:c>
      <x:c r="D39" s="24" t="str">
        <x:v>Expense</x:v>
      </x:c>
      <x:c r="E39" s="24" t="str">
        <x:v>Marketing &amp; Events</x:v>
      </x:c>
      <x:c r="F39" s="24" t="str">
        <x:v>Client Events</x:v>
      </x:c>
      <x:c r="G39" s="26" t="n">
        <x:v>6000</x:v>
      </x:c>
      <x:c r="H39" s="26" t="n">
        <x:v>5800</x:v>
      </x:c>
      <x:c r="I39" s="27" t="n">
        <x:f>IF(D39="Revenue",H39-G39,G39-H39)</x:f>
        <x:v>200</x:v>
      </x:c>
      <x:c r="J39" s="30" t="n">
        <x:f>IFERROR(I39/G39,0)</x:f>
        <x:v>0.03333333333333333</x:v>
      </x:c>
    </x:row>
    <x:row r="40">
      <x:c r="A40" t="n">
        <x:v>2026</x:v>
      </x:c>
      <x:c r="B40" t="str">
        <x:v>Mar</x:v>
      </x:c>
      <x:c r="C40" t="str">
        <x:v>Marketing</x:v>
      </x:c>
      <x:c r="D40" t="str">
        <x:v>Expense</x:v>
      </x:c>
      <x:c r="E40" t="str">
        <x:v>Software</x:v>
      </x:c>
      <x:c r="F40" t="str">
        <x:v>Design Subscriptions</x:v>
      </x:c>
      <x:c r="G40" s="26" t="n">
        <x:v>3200</x:v>
      </x:c>
      <x:c r="H40" s="26" t="n">
        <x:v>3100</x:v>
      </x:c>
      <x:c r="I40" s="27" t="n">
        <x:f>IF(D40="Revenue",H40-G40,G40-H40)</x:f>
        <x:v>100</x:v>
      </x:c>
      <x:c r="J40" s="30" t="n">
        <x:f>IFERROR(I40/G40,0)</x:f>
        <x:v>0.03125</x:v>
      </x:c>
    </x:row>
    <x:row r="41">
      <x:c r="A41" s="24" t="n">
        <x:v>2026</x:v>
      </x:c>
      <x:c r="B41" s="24" t="str">
        <x:v>Mar</x:v>
      </x:c>
      <x:c r="C41" s="24" t="str">
        <x:v>Administration</x:v>
      </x:c>
      <x:c r="D41" s="24" t="str">
        <x:v>Expense</x:v>
      </x:c>
      <x:c r="E41" s="24" t="str">
        <x:v>Payroll</x:v>
      </x:c>
      <x:c r="F41" s="24" t="str">
        <x:v>Administrative Payroll</x:v>
      </x:c>
      <x:c r="G41" s="26" t="n">
        <x:v>16400</x:v>
      </x:c>
      <x:c r="H41" s="26" t="n">
        <x:v>14500</x:v>
      </x:c>
      <x:c r="I41" s="27" t="n">
        <x:f>IF(D41="Revenue",H41-G41,G41-H41)</x:f>
        <x:v>1900</x:v>
      </x:c>
      <x:c r="J41" s="30" t="n">
        <x:f>IFERROR(I41/G41,0)</x:f>
        <x:v>0.11585365853658537</x:v>
      </x:c>
    </x:row>
    <x:row r="42">
      <x:c r="A42" t="n">
        <x:v>2026</x:v>
      </x:c>
      <x:c r="B42" t="str">
        <x:v>Mar</x:v>
      </x:c>
      <x:c r="C42" t="str">
        <x:v>Administration</x:v>
      </x:c>
      <x:c r="D42" t="str">
        <x:v>Expense</x:v>
      </x:c>
      <x:c r="E42" t="str">
        <x:v>Facilities</x:v>
      </x:c>
      <x:c r="F42" t="str">
        <x:v>Office Rent and Utilities</x:v>
      </x:c>
      <x:c r="G42" s="26" t="n">
        <x:v>12700</x:v>
      </x:c>
      <x:c r="H42" s="26" t="n">
        <x:v>14300</x:v>
      </x:c>
      <x:c r="I42" s="27" t="n">
        <x:f>IF(D42="Revenue",H42-G42,G42-H42)</x:f>
        <x:v>-1600</x:v>
      </x:c>
      <x:c r="J42" s="30" t="n">
        <x:f>IFERROR(I42/G42,0)</x:f>
        <x:v>-0.12598425196850394</x:v>
      </x:c>
    </x:row>
    <x:row r="43">
      <x:c r="A43" s="24" t="n">
        <x:v>2026</x:v>
      </x:c>
      <x:c r="B43" s="24" t="str">
        <x:v>Mar</x:v>
      </x:c>
      <x:c r="C43" s="24" t="str">
        <x:v>Administration</x:v>
      </x:c>
      <x:c r="D43" s="24" t="str">
        <x:v>Expense</x:v>
      </x:c>
      <x:c r="E43" s="24" t="str">
        <x:v>Professional Fees</x:v>
      </x:c>
      <x:c r="F43" s="24" t="str">
        <x:v>Accounting and Legal</x:v>
      </x:c>
      <x:c r="G43" s="26" t="n">
        <x:v>4500</x:v>
      </x:c>
      <x:c r="H43" s="26" t="n">
        <x:v>4400</x:v>
      </x:c>
      <x:c r="I43" s="27" t="n">
        <x:f>IF(D43="Revenue",H43-G43,G43-H43)</x:f>
        <x:v>100</x:v>
      </x:c>
      <x:c r="J43" s="30" t="n">
        <x:f>IFERROR(I43/G43,0)</x:f>
        <x:v>0.022222222222222223</x:v>
      </x:c>
    </x:row>
    <x:row r="44">
      <x:c r="A44" t="n">
        <x:v>2026</x:v>
      </x:c>
      <x:c r="B44" t="str">
        <x:v>Mar</x:v>
      </x:c>
      <x:c r="C44" t="str">
        <x:v>Technology</x:v>
      </x:c>
      <x:c r="D44" t="str">
        <x:v>Expense</x:v>
      </x:c>
      <x:c r="E44" t="str">
        <x:v>Software</x:v>
      </x:c>
      <x:c r="F44" t="str">
        <x:v>Productivity Software</x:v>
      </x:c>
      <x:c r="G44" s="26" t="n">
        <x:v>6100</x:v>
      </x:c>
      <x:c r="H44" s="26" t="n">
        <x:v>5500</x:v>
      </x:c>
      <x:c r="I44" s="27" t="n">
        <x:f>IF(D44="Revenue",H44-G44,G44-H44)</x:f>
        <x:v>600</x:v>
      </x:c>
      <x:c r="J44" s="30" t="n">
        <x:f>IFERROR(I44/G44,0)</x:f>
        <x:v>0.09836065573770492</x:v>
      </x:c>
    </x:row>
    <x:row r="45">
      <x:c r="A45" s="24" t="n">
        <x:v>2026</x:v>
      </x:c>
      <x:c r="B45" s="24" t="str">
        <x:v>Mar</x:v>
      </x:c>
      <x:c r="C45" s="24" t="str">
        <x:v>Technology</x:v>
      </x:c>
      <x:c r="D45" s="24" t="str">
        <x:v>Expense</x:v>
      </x:c>
      <x:c r="E45" s="24" t="str">
        <x:v>Software</x:v>
      </x:c>
      <x:c r="F45" s="24" t="str">
        <x:v>Cloud and Storage</x:v>
      </x:c>
      <x:c r="G45" s="26" t="n">
        <x:v>2600</x:v>
      </x:c>
      <x:c r="H45" s="26" t="n">
        <x:v>2600</x:v>
      </x:c>
      <x:c r="I45" s="27" t="n">
        <x:f>IF(D45="Revenue",H45-G45,G45-H45)</x:f>
        <x:v>0</x:v>
      </x:c>
      <x:c r="J45" s="30" t="n">
        <x:f>IFERROR(I45/G45,0)</x:f>
        <x:v>0</x:v>
      </x:c>
    </x:row>
    <x:row r="46">
      <x:c r="A46" t="n">
        <x:v>2026</x:v>
      </x:c>
      <x:c r="B46" t="str">
        <x:v>Mar</x:v>
      </x:c>
      <x:c r="C46" t="str">
        <x:v>Technology</x:v>
      </x:c>
      <x:c r="D46" t="str">
        <x:v>Expense</x:v>
      </x:c>
      <x:c r="E46" t="str">
        <x:v>Equipment</x:v>
      </x:c>
      <x:c r="F46" t="str">
        <x:v>Equipment and Repairs</x:v>
      </x:c>
      <x:c r="G46" s="26" t="n">
        <x:v>3700</x:v>
      </x:c>
      <x:c r="H46" s="26" t="n">
        <x:v>4000</x:v>
      </x:c>
      <x:c r="I46" s="27" t="n">
        <x:f>IF(D46="Revenue",H46-G46,G46-H46)</x:f>
        <x:v>-300</x:v>
      </x:c>
      <x:c r="J46" s="30" t="n">
        <x:f>IFERROR(I46/G46,0)</x:f>
        <x:v>-0.08108108108108109</x:v>
      </x:c>
    </x:row>
    <x:row r="47">
      <x:c r="A47" s="24" t="n">
        <x:v>2026</x:v>
      </x:c>
      <x:c r="B47" s="24" t="str">
        <x:v>Apr</x:v>
      </x:c>
      <x:c r="C47" s="24" t="str">
        <x:v>Revenue</x:v>
      </x:c>
      <x:c r="D47" s="24" t="str">
        <x:v>Revenue</x:v>
      </x:c>
      <x:c r="E47" s="24" t="str">
        <x:v>Revenue</x:v>
      </x:c>
      <x:c r="F47" s="24" t="str">
        <x:v>Client Services</x:v>
      </x:c>
      <x:c r="G47" s="26" t="n">
        <x:v>101100</x:v>
      </x:c>
      <x:c r="H47" s="26" t="n">
        <x:v>95400</x:v>
      </x:c>
      <x:c r="I47" s="27" t="n">
        <x:f>IF(D47="Revenue",H47-G47,G47-H47)</x:f>
        <x:v>-5700</x:v>
      </x:c>
      <x:c r="J47" s="30" t="n">
        <x:f>IFERROR(I47/G47,0)</x:f>
        <x:v>-0.05637982195845697</x:v>
      </x:c>
    </x:row>
    <x:row r="48">
      <x:c r="A48" t="n">
        <x:v>2026</x:v>
      </x:c>
      <x:c r="B48" t="str">
        <x:v>Apr</x:v>
      </x:c>
      <x:c r="C48" t="str">
        <x:v>Revenue</x:v>
      </x:c>
      <x:c r="D48" t="str">
        <x:v>Revenue</x:v>
      </x:c>
      <x:c r="E48" t="str">
        <x:v>Revenue</x:v>
      </x:c>
      <x:c r="F48" t="str">
        <x:v>Workshops and Training</x:v>
      </x:c>
      <x:c r="G48" s="26" t="n">
        <x:v>40200</x:v>
      </x:c>
      <x:c r="H48" s="26" t="n">
        <x:v>37500</x:v>
      </x:c>
      <x:c r="I48" s="27" t="n">
        <x:f>IF(D48="Revenue",H48-G48,G48-H48)</x:f>
        <x:v>-2700</x:v>
      </x:c>
      <x:c r="J48" s="30" t="n">
        <x:f>IFERROR(I48/G48,0)</x:f>
        <x:v>-0.06716417910447761</x:v>
      </x:c>
    </x:row>
    <x:row r="49">
      <x:c r="A49" s="24" t="n">
        <x:v>2026</x:v>
      </x:c>
      <x:c r="B49" s="24" t="str">
        <x:v>Apr</x:v>
      </x:c>
      <x:c r="C49" s="24" t="str">
        <x:v>Operations</x:v>
      </x:c>
      <x:c r="D49" s="24" t="str">
        <x:v>Expense</x:v>
      </x:c>
      <x:c r="E49" s="24" t="str">
        <x:v>Payroll</x:v>
      </x:c>
      <x:c r="F49" s="24" t="str">
        <x:v>Operations Payroll</x:v>
      </x:c>
      <x:c r="G49" s="26" t="n">
        <x:v>19600</x:v>
      </x:c>
      <x:c r="H49" s="26" t="n">
        <x:v>19900</x:v>
      </x:c>
      <x:c r="I49" s="27" t="n">
        <x:f>IF(D49="Revenue",H49-G49,G49-H49)</x:f>
        <x:v>-300</x:v>
      </x:c>
      <x:c r="J49" s="30" t="n">
        <x:f>IFERROR(I49/G49,0)</x:f>
        <x:v>-0.015306122448979591</x:v>
      </x:c>
    </x:row>
    <x:row r="50">
      <x:c r="A50" t="n">
        <x:v>2026</x:v>
      </x:c>
      <x:c r="B50" t="str">
        <x:v>Apr</x:v>
      </x:c>
      <x:c r="C50" t="str">
        <x:v>Operations</x:v>
      </x:c>
      <x:c r="D50" t="str">
        <x:v>Expense</x:v>
      </x:c>
      <x:c r="E50" t="str">
        <x:v>Supplies &amp; Logistics</x:v>
      </x:c>
      <x:c r="F50" t="str">
        <x:v>Materials and Supplies</x:v>
      </x:c>
      <x:c r="G50" s="26" t="n">
        <x:v>6800</x:v>
      </x:c>
      <x:c r="H50" s="26" t="n">
        <x:v>6300</x:v>
      </x:c>
      <x:c r="I50" s="27" t="n">
        <x:f>IF(D50="Revenue",H50-G50,G50-H50)</x:f>
        <x:v>500</x:v>
      </x:c>
      <x:c r="J50" s="30" t="n">
        <x:f>IFERROR(I50/G50,0)</x:f>
        <x:v>0.07352941176470588</x:v>
      </x:c>
    </x:row>
    <x:row r="51">
      <x:c r="A51" s="24" t="n">
        <x:v>2026</x:v>
      </x:c>
      <x:c r="B51" s="24" t="str">
        <x:v>Apr</x:v>
      </x:c>
      <x:c r="C51" s="24" t="str">
        <x:v>Operations</x:v>
      </x:c>
      <x:c r="D51" s="24" t="str">
        <x:v>Expense</x:v>
      </x:c>
      <x:c r="E51" s="24" t="str">
        <x:v>Supplies &amp; Logistics</x:v>
      </x:c>
      <x:c r="F51" s="24" t="str">
        <x:v>Delivery and Transport</x:v>
      </x:c>
      <x:c r="G51" s="26" t="n">
        <x:v>5000</x:v>
      </x:c>
      <x:c r="H51" s="26" t="n">
        <x:v>5400</x:v>
      </x:c>
      <x:c r="I51" s="27" t="n">
        <x:f>IF(D51="Revenue",H51-G51,G51-H51)</x:f>
        <x:v>-400</x:v>
      </x:c>
      <x:c r="J51" s="30" t="n">
        <x:f>IFERROR(I51/G51,0)</x:f>
        <x:v>-0.08</x:v>
      </x:c>
    </x:row>
    <x:row r="52">
      <x:c r="A52" t="n">
        <x:v>2026</x:v>
      </x:c>
      <x:c r="B52" t="str">
        <x:v>Apr</x:v>
      </x:c>
      <x:c r="C52" t="str">
        <x:v>Marketing</x:v>
      </x:c>
      <x:c r="D52" t="str">
        <x:v>Expense</x:v>
      </x:c>
      <x:c r="E52" t="str">
        <x:v>Marketing &amp; Events</x:v>
      </x:c>
      <x:c r="F52" t="str">
        <x:v>Campaigns and Promotions</x:v>
      </x:c>
      <x:c r="G52" s="26" t="n">
        <x:v>11900</x:v>
      </x:c>
      <x:c r="H52" s="26" t="n">
        <x:v>13800</x:v>
      </x:c>
      <x:c r="I52" s="27" t="n">
        <x:f>IF(D52="Revenue",H52-G52,G52-H52)</x:f>
        <x:v>-1900</x:v>
      </x:c>
      <x:c r="J52" s="30" t="n">
        <x:f>IFERROR(I52/G52,0)</x:f>
        <x:v>-0.15966386554621848</x:v>
      </x:c>
    </x:row>
    <x:row r="53">
      <x:c r="A53" s="24" t="n">
        <x:v>2026</x:v>
      </x:c>
      <x:c r="B53" s="24" t="str">
        <x:v>Apr</x:v>
      </x:c>
      <x:c r="C53" s="24" t="str">
        <x:v>Marketing</x:v>
      </x:c>
      <x:c r="D53" s="24" t="str">
        <x:v>Expense</x:v>
      </x:c>
      <x:c r="E53" s="24" t="str">
        <x:v>Marketing &amp; Events</x:v>
      </x:c>
      <x:c r="F53" s="24" t="str">
        <x:v>Client Events</x:v>
      </x:c>
      <x:c r="G53" s="26" t="n">
        <x:v>6100</x:v>
      </x:c>
      <x:c r="H53" s="26" t="n">
        <x:v>5700</x:v>
      </x:c>
      <x:c r="I53" s="27" t="n">
        <x:f>IF(D53="Revenue",H53-G53,G53-H53)</x:f>
        <x:v>400</x:v>
      </x:c>
      <x:c r="J53" s="30" t="n">
        <x:f>IFERROR(I53/G53,0)</x:f>
        <x:v>0.06557377049180328</x:v>
      </x:c>
    </x:row>
    <x:row r="54">
      <x:c r="A54" t="n">
        <x:v>2026</x:v>
      </x:c>
      <x:c r="B54" t="str">
        <x:v>Apr</x:v>
      </x:c>
      <x:c r="C54" t="str">
        <x:v>Marketing</x:v>
      </x:c>
      <x:c r="D54" t="str">
        <x:v>Expense</x:v>
      </x:c>
      <x:c r="E54" t="str">
        <x:v>Software</x:v>
      </x:c>
      <x:c r="F54" t="str">
        <x:v>Design Subscriptions</x:v>
      </x:c>
      <x:c r="G54" s="26" t="n">
        <x:v>3300</x:v>
      </x:c>
      <x:c r="H54" s="26" t="n">
        <x:v>2900</x:v>
      </x:c>
      <x:c r="I54" s="27" t="n">
        <x:f>IF(D54="Revenue",H54-G54,G54-H54)</x:f>
        <x:v>400</x:v>
      </x:c>
      <x:c r="J54" s="30" t="n">
        <x:f>IFERROR(I54/G54,0)</x:f>
        <x:v>0.12121212121212122</x:v>
      </x:c>
    </x:row>
    <x:row r="55">
      <x:c r="A55" s="24" t="n">
        <x:v>2026</x:v>
      </x:c>
      <x:c r="B55" s="24" t="str">
        <x:v>Apr</x:v>
      </x:c>
      <x:c r="C55" s="24" t="str">
        <x:v>Administration</x:v>
      </x:c>
      <x:c r="D55" s="24" t="str">
        <x:v>Expense</x:v>
      </x:c>
      <x:c r="E55" s="24" t="str">
        <x:v>Payroll</x:v>
      </x:c>
      <x:c r="F55" s="24" t="str">
        <x:v>Administrative Payroll</x:v>
      </x:c>
      <x:c r="G55" s="26" t="n">
        <x:v>16700</x:v>
      </x:c>
      <x:c r="H55" s="26" t="n">
        <x:v>17100</x:v>
      </x:c>
      <x:c r="I55" s="27" t="n">
        <x:f>IF(D55="Revenue",H55-G55,G55-H55)</x:f>
        <x:v>-400</x:v>
      </x:c>
      <x:c r="J55" s="30" t="n">
        <x:f>IFERROR(I55/G55,0)</x:f>
        <x:v>-0.023952095808383235</x:v>
      </x:c>
    </x:row>
    <x:row r="56">
      <x:c r="A56" t="n">
        <x:v>2026</x:v>
      </x:c>
      <x:c r="B56" t="str">
        <x:v>Apr</x:v>
      </x:c>
      <x:c r="C56" t="str">
        <x:v>Administration</x:v>
      </x:c>
      <x:c r="D56" t="str">
        <x:v>Expense</x:v>
      </x:c>
      <x:c r="E56" t="str">
        <x:v>Facilities</x:v>
      </x:c>
      <x:c r="F56" t="str">
        <x:v>Office Rent and Utilities</x:v>
      </x:c>
      <x:c r="G56" s="26" t="n">
        <x:v>12900</x:v>
      </x:c>
      <x:c r="H56" s="26" t="n">
        <x:v>12800</x:v>
      </x:c>
      <x:c r="I56" s="27" t="n">
        <x:f>IF(D56="Revenue",H56-G56,G56-H56)</x:f>
        <x:v>100</x:v>
      </x:c>
      <x:c r="J56" s="30" t="n">
        <x:f>IFERROR(I56/G56,0)</x:f>
        <x:v>0.007751937984496124</x:v>
      </x:c>
    </x:row>
    <x:row r="57">
      <x:c r="A57" s="24" t="n">
        <x:v>2026</x:v>
      </x:c>
      <x:c r="B57" s="24" t="str">
        <x:v>Apr</x:v>
      </x:c>
      <x:c r="C57" s="24" t="str">
        <x:v>Administration</x:v>
      </x:c>
      <x:c r="D57" s="24" t="str">
        <x:v>Expense</x:v>
      </x:c>
      <x:c r="E57" s="24" t="str">
        <x:v>Professional Fees</x:v>
      </x:c>
      <x:c r="F57" s="24" t="str">
        <x:v>Accounting and Legal</x:v>
      </x:c>
      <x:c r="G57" s="26" t="n">
        <x:v>4500</x:v>
      </x:c>
      <x:c r="H57" s="26" t="n">
        <x:v>4300</x:v>
      </x:c>
      <x:c r="I57" s="27" t="n">
        <x:f>IF(D57="Revenue",H57-G57,G57-H57)</x:f>
        <x:v>200</x:v>
      </x:c>
      <x:c r="J57" s="30" t="n">
        <x:f>IFERROR(I57/G57,0)</x:f>
        <x:v>0.044444444444444446</x:v>
      </x:c>
    </x:row>
    <x:row r="58">
      <x:c r="A58" t="n">
        <x:v>2026</x:v>
      </x:c>
      <x:c r="B58" t="str">
        <x:v>Apr</x:v>
      </x:c>
      <x:c r="C58" t="str">
        <x:v>Technology</x:v>
      </x:c>
      <x:c r="D58" t="str">
        <x:v>Expense</x:v>
      </x:c>
      <x:c r="E58" t="str">
        <x:v>Software</x:v>
      </x:c>
      <x:c r="F58" t="str">
        <x:v>Productivity Software</x:v>
      </x:c>
      <x:c r="G58" s="26" t="n">
        <x:v>6200</x:v>
      </x:c>
      <x:c r="H58" s="26" t="n">
        <x:v>7000</x:v>
      </x:c>
      <x:c r="I58" s="27" t="n">
        <x:f>IF(D58="Revenue",H58-G58,G58-H58)</x:f>
        <x:v>-800</x:v>
      </x:c>
      <x:c r="J58" s="30" t="n">
        <x:f>IFERROR(I58/G58,0)</x:f>
        <x:v>-0.12903225806451613</x:v>
      </x:c>
    </x:row>
    <x:row r="59">
      <x:c r="A59" s="24" t="n">
        <x:v>2026</x:v>
      </x:c>
      <x:c r="B59" s="24" t="str">
        <x:v>Apr</x:v>
      </x:c>
      <x:c r="C59" s="24" t="str">
        <x:v>Technology</x:v>
      </x:c>
      <x:c r="D59" s="24" t="str">
        <x:v>Expense</x:v>
      </x:c>
      <x:c r="E59" s="24" t="str">
        <x:v>Software</x:v>
      </x:c>
      <x:c r="F59" s="24" t="str">
        <x:v>Cloud and Storage</x:v>
      </x:c>
      <x:c r="G59" s="26" t="n">
        <x:v>2600</x:v>
      </x:c>
      <x:c r="H59" s="26" t="n">
        <x:v>2700</x:v>
      </x:c>
      <x:c r="I59" s="27" t="n">
        <x:f>IF(D59="Revenue",H59-G59,G59-H59)</x:f>
        <x:v>-100</x:v>
      </x:c>
      <x:c r="J59" s="30" t="n">
        <x:f>IFERROR(I59/G59,0)</x:f>
        <x:v>-0.038461538461538464</x:v>
      </x:c>
    </x:row>
    <x:row r="60">
      <x:c r="A60" t="n">
        <x:v>2026</x:v>
      </x:c>
      <x:c r="B60" t="str">
        <x:v>Apr</x:v>
      </x:c>
      <x:c r="C60" t="str">
        <x:v>Technology</x:v>
      </x:c>
      <x:c r="D60" t="str">
        <x:v>Expense</x:v>
      </x:c>
      <x:c r="E60" t="str">
        <x:v>Equipment</x:v>
      </x:c>
      <x:c r="F60" t="str">
        <x:v>Equipment and Repairs</x:v>
      </x:c>
      <x:c r="G60" s="26" t="n">
        <x:v>3800</x:v>
      </x:c>
      <x:c r="H60" s="26" t="n">
        <x:v>3500</x:v>
      </x:c>
      <x:c r="I60" s="27" t="n">
        <x:f>IF(D60="Revenue",H60-G60,G60-H60)</x:f>
        <x:v>300</x:v>
      </x:c>
      <x:c r="J60" s="30" t="n">
        <x:f>IFERROR(I60/G60,0)</x:f>
        <x:v>0.07894736842105263</x:v>
      </x:c>
    </x:row>
    <x:row r="61">
      <x:c r="A61" s="24" t="n">
        <x:v>2026</x:v>
      </x:c>
      <x:c r="B61" s="24" t="str">
        <x:v>May</x:v>
      </x:c>
      <x:c r="C61" s="24" t="str">
        <x:v>Revenue</x:v>
      </x:c>
      <x:c r="D61" s="24" t="str">
        <x:v>Revenue</x:v>
      </x:c>
      <x:c r="E61" s="24" t="str">
        <x:v>Revenue</x:v>
      </x:c>
      <x:c r="F61" s="24" t="str">
        <x:v>Client Services</x:v>
      </x:c>
      <x:c r="G61" s="26" t="n">
        <x:v>104500</x:v>
      </x:c>
      <x:c r="H61" s="26" t="n">
        <x:v>104600</x:v>
      </x:c>
      <x:c r="I61" s="27" t="n">
        <x:f>IF(D61="Revenue",H61-G61,G61-H61)</x:f>
        <x:v>100</x:v>
      </x:c>
      <x:c r="J61" s="30" t="n">
        <x:f>IFERROR(I61/G61,0)</x:f>
        <x:v>0.0009569377990430622</x:v>
      </x:c>
    </x:row>
    <x:row r="62">
      <x:c r="A62" t="n">
        <x:v>2026</x:v>
      </x:c>
      <x:c r="B62" t="str">
        <x:v>May</x:v>
      </x:c>
      <x:c r="C62" t="str">
        <x:v>Revenue</x:v>
      </x:c>
      <x:c r="D62" t="str">
        <x:v>Revenue</x:v>
      </x:c>
      <x:c r="E62" t="str">
        <x:v>Revenue</x:v>
      </x:c>
      <x:c r="F62" t="str">
        <x:v>Workshops and Training</x:v>
      </x:c>
      <x:c r="G62" s="26" t="n">
        <x:v>41600</x:v>
      </x:c>
      <x:c r="H62" s="26" t="n">
        <x:v>42000</x:v>
      </x:c>
      <x:c r="I62" s="27" t="n">
        <x:f>IF(D62="Revenue",H62-G62,G62-H62)</x:f>
        <x:v>400</x:v>
      </x:c>
      <x:c r="J62" s="30" t="n">
        <x:f>IFERROR(I62/G62,0)</x:f>
        <x:v>0.009615384615384616</x:v>
      </x:c>
    </x:row>
    <x:row r="63">
      <x:c r="A63" s="24" t="n">
        <x:v>2026</x:v>
      </x:c>
      <x:c r="B63" s="24" t="str">
        <x:v>May</x:v>
      </x:c>
      <x:c r="C63" s="24" t="str">
        <x:v>Operations</x:v>
      </x:c>
      <x:c r="D63" s="24" t="str">
        <x:v>Expense</x:v>
      </x:c>
      <x:c r="E63" s="24" t="str">
        <x:v>Payroll</x:v>
      </x:c>
      <x:c r="F63" s="24" t="str">
        <x:v>Operations Payroll</x:v>
      </x:c>
      <x:c r="G63" s="26" t="n">
        <x:v>19900</x:v>
      </x:c>
      <x:c r="H63" s="26" t="n">
        <x:v>20900</x:v>
      </x:c>
      <x:c r="I63" s="27" t="n">
        <x:f>IF(D63="Revenue",H63-G63,G63-H63)</x:f>
        <x:v>-1000</x:v>
      </x:c>
      <x:c r="J63" s="30" t="n">
        <x:f>IFERROR(I63/G63,0)</x:f>
        <x:v>-0.05025125628140704</x:v>
      </x:c>
    </x:row>
    <x:row r="64">
      <x:c r="A64" t="n">
        <x:v>2026</x:v>
      </x:c>
      <x:c r="B64" t="str">
        <x:v>May</x:v>
      </x:c>
      <x:c r="C64" t="str">
        <x:v>Operations</x:v>
      </x:c>
      <x:c r="D64" t="str">
        <x:v>Expense</x:v>
      </x:c>
      <x:c r="E64" t="str">
        <x:v>Supplies &amp; Logistics</x:v>
      </x:c>
      <x:c r="F64" t="str">
        <x:v>Materials and Supplies</x:v>
      </x:c>
      <x:c r="G64" s="26" t="n">
        <x:v>6900</x:v>
      </x:c>
      <x:c r="H64" s="26" t="n">
        <x:v>7400</x:v>
      </x:c>
      <x:c r="I64" s="27" t="n">
        <x:f>IF(D64="Revenue",H64-G64,G64-H64)</x:f>
        <x:v>-500</x:v>
      </x:c>
      <x:c r="J64" s="30" t="n">
        <x:f>IFERROR(I64/G64,0)</x:f>
        <x:v>-0.07246376811594203</x:v>
      </x:c>
    </x:row>
    <x:row r="65">
      <x:c r="A65" s="24" t="n">
        <x:v>2026</x:v>
      </x:c>
      <x:c r="B65" s="24" t="str">
        <x:v>May</x:v>
      </x:c>
      <x:c r="C65" s="24" t="str">
        <x:v>Operations</x:v>
      </x:c>
      <x:c r="D65" s="24" t="str">
        <x:v>Expense</x:v>
      </x:c>
      <x:c r="E65" s="24" t="str">
        <x:v>Supplies &amp; Logistics</x:v>
      </x:c>
      <x:c r="F65" s="24" t="str">
        <x:v>Delivery and Transport</x:v>
      </x:c>
      <x:c r="G65" s="26" t="n">
        <x:v>5100</x:v>
      </x:c>
      <x:c r="H65" s="26" t="n">
        <x:v>5300</x:v>
      </x:c>
      <x:c r="I65" s="27" t="n">
        <x:f>IF(D65="Revenue",H65-G65,G65-H65)</x:f>
        <x:v>-200</x:v>
      </x:c>
      <x:c r="J65" s="30" t="n">
        <x:f>IFERROR(I65/G65,0)</x:f>
        <x:v>-0.0392156862745098</x:v>
      </x:c>
    </x:row>
    <x:row r="66">
      <x:c r="A66" t="n">
        <x:v>2026</x:v>
      </x:c>
      <x:c r="B66" t="str">
        <x:v>May</x:v>
      </x:c>
      <x:c r="C66" t="str">
        <x:v>Marketing</x:v>
      </x:c>
      <x:c r="D66" t="str">
        <x:v>Expense</x:v>
      </x:c>
      <x:c r="E66" t="str">
        <x:v>Marketing &amp; Events</x:v>
      </x:c>
      <x:c r="F66" t="str">
        <x:v>Campaigns and Promotions</x:v>
      </x:c>
      <x:c r="G66" s="26" t="n">
        <x:v>12200</x:v>
      </x:c>
      <x:c r="H66" s="26" t="n">
        <x:v>12900</x:v>
      </x:c>
      <x:c r="I66" s="27" t="n">
        <x:f>IF(D66="Revenue",H66-G66,G66-H66)</x:f>
        <x:v>-700</x:v>
      </x:c>
      <x:c r="J66" s="30" t="n">
        <x:f>IFERROR(I66/G66,0)</x:f>
        <x:v>-0.05737704918032787</x:v>
      </x:c>
    </x:row>
    <x:row r="67">
      <x:c r="A67" s="24" t="n">
        <x:v>2026</x:v>
      </x:c>
      <x:c r="B67" s="24" t="str">
        <x:v>May</x:v>
      </x:c>
      <x:c r="C67" s="24" t="str">
        <x:v>Marketing</x:v>
      </x:c>
      <x:c r="D67" s="24" t="str">
        <x:v>Expense</x:v>
      </x:c>
      <x:c r="E67" s="24" t="str">
        <x:v>Marketing &amp; Events</x:v>
      </x:c>
      <x:c r="F67" s="24" t="str">
        <x:v>Client Events</x:v>
      </x:c>
      <x:c r="G67" s="26" t="n">
        <x:v>6200</x:v>
      </x:c>
      <x:c r="H67" s="26" t="n">
        <x:v>5900</x:v>
      </x:c>
      <x:c r="I67" s="27" t="n">
        <x:f>IF(D67="Revenue",H67-G67,G67-H67)</x:f>
        <x:v>300</x:v>
      </x:c>
      <x:c r="J67" s="30" t="n">
        <x:f>IFERROR(I67/G67,0)</x:f>
        <x:v>0.04838709677419355</x:v>
      </x:c>
    </x:row>
    <x:row r="68">
      <x:c r="A68" t="n">
        <x:v>2026</x:v>
      </x:c>
      <x:c r="B68" t="str">
        <x:v>May</x:v>
      </x:c>
      <x:c r="C68" t="str">
        <x:v>Marketing</x:v>
      </x:c>
      <x:c r="D68" t="str">
        <x:v>Expense</x:v>
      </x:c>
      <x:c r="E68" t="str">
        <x:v>Software</x:v>
      </x:c>
      <x:c r="F68" t="str">
        <x:v>Design Subscriptions</x:v>
      </x:c>
      <x:c r="G68" s="26" t="n">
        <x:v>3300</x:v>
      </x:c>
      <x:c r="H68" s="26" t="n">
        <x:v>3000</x:v>
      </x:c>
      <x:c r="I68" s="27" t="n">
        <x:f>IF(D68="Revenue",H68-G68,G68-H68)</x:f>
        <x:v>300</x:v>
      </x:c>
      <x:c r="J68" s="30" t="n">
        <x:f>IFERROR(I68/G68,0)</x:f>
        <x:v>0.09090909090909091</x:v>
      </x:c>
    </x:row>
    <x:row r="69">
      <x:c r="A69" s="24" t="n">
        <x:v>2026</x:v>
      </x:c>
      <x:c r="B69" s="24" t="str">
        <x:v>May</x:v>
      </x:c>
      <x:c r="C69" s="24" t="str">
        <x:v>Administration</x:v>
      </x:c>
      <x:c r="D69" s="24" t="str">
        <x:v>Expense</x:v>
      </x:c>
      <x:c r="E69" s="24" t="str">
        <x:v>Payroll</x:v>
      </x:c>
      <x:c r="F69" s="24" t="str">
        <x:v>Administrative Payroll</x:v>
      </x:c>
      <x:c r="G69" s="26" t="n">
        <x:v>17000</x:v>
      </x:c>
      <x:c r="H69" s="26" t="n">
        <x:v>16000</x:v>
      </x:c>
      <x:c r="I69" s="27" t="n">
        <x:f>IF(D69="Revenue",H69-G69,G69-H69)</x:f>
        <x:v>1000</x:v>
      </x:c>
      <x:c r="J69" s="30" t="n">
        <x:f>IFERROR(I69/G69,0)</x:f>
        <x:v>0.058823529411764705</x:v>
      </x:c>
    </x:row>
    <x:row r="70">
      <x:c r="A70" t="n">
        <x:v>2026</x:v>
      </x:c>
      <x:c r="B70" t="str">
        <x:v>May</x:v>
      </x:c>
      <x:c r="C70" t="str">
        <x:v>Administration</x:v>
      </x:c>
      <x:c r="D70" t="str">
        <x:v>Expense</x:v>
      </x:c>
      <x:c r="E70" t="str">
        <x:v>Facilities</x:v>
      </x:c>
      <x:c r="F70" t="str">
        <x:v>Office Rent and Utilities</x:v>
      </x:c>
      <x:c r="G70" s="26" t="n">
        <x:v>13100</x:v>
      </x:c>
      <x:c r="H70" s="26" t="n">
        <x:v>13500</x:v>
      </x:c>
      <x:c r="I70" s="27" t="n">
        <x:f>IF(D70="Revenue",H70-G70,G70-H70)</x:f>
        <x:v>-400</x:v>
      </x:c>
      <x:c r="J70" s="30" t="n">
        <x:f>IFERROR(I70/G70,0)</x:f>
        <x:v>-0.030534351145038167</x:v>
      </x:c>
    </x:row>
    <x:row r="71">
      <x:c r="A71" s="24" t="n">
        <x:v>2026</x:v>
      </x:c>
      <x:c r="B71" s="24" t="str">
        <x:v>May</x:v>
      </x:c>
      <x:c r="C71" s="24" t="str">
        <x:v>Administration</x:v>
      </x:c>
      <x:c r="D71" s="24" t="str">
        <x:v>Expense</x:v>
      </x:c>
      <x:c r="E71" s="24" t="str">
        <x:v>Professional Fees</x:v>
      </x:c>
      <x:c r="F71" s="24" t="str">
        <x:v>Accounting and Legal</x:v>
      </x:c>
      <x:c r="G71" s="26" t="n">
        <x:v>4600</x:v>
      </x:c>
      <x:c r="H71" s="26" t="n">
        <x:v>4200</x:v>
      </x:c>
      <x:c r="I71" s="27" t="n">
        <x:f>IF(D71="Revenue",H71-G71,G71-H71)</x:f>
        <x:v>400</x:v>
      </x:c>
      <x:c r="J71" s="30" t="n">
        <x:f>IFERROR(I71/G71,0)</x:f>
        <x:v>0.08695652173913043</x:v>
      </x:c>
    </x:row>
    <x:row r="72">
      <x:c r="A72" t="n">
        <x:v>2026</x:v>
      </x:c>
      <x:c r="B72" t="str">
        <x:v>May</x:v>
      </x:c>
      <x:c r="C72" t="str">
        <x:v>Technology</x:v>
      </x:c>
      <x:c r="D72" t="str">
        <x:v>Expense</x:v>
      </x:c>
      <x:c r="E72" t="str">
        <x:v>Software</x:v>
      </x:c>
      <x:c r="F72" t="str">
        <x:v>Productivity Software</x:v>
      </x:c>
      <x:c r="G72" s="26" t="n">
        <x:v>6300</x:v>
      </x:c>
      <x:c r="H72" s="26" t="n">
        <x:v>6900</x:v>
      </x:c>
      <x:c r="I72" s="27" t="n">
        <x:f>IF(D72="Revenue",H72-G72,G72-H72)</x:f>
        <x:v>-600</x:v>
      </x:c>
      <x:c r="J72" s="30" t="n">
        <x:f>IFERROR(I72/G72,0)</x:f>
        <x:v>-0.09523809523809523</x:v>
      </x:c>
    </x:row>
    <x:row r="73">
      <x:c r="A73" s="24" t="n">
        <x:v>2026</x:v>
      </x:c>
      <x:c r="B73" s="24" t="str">
        <x:v>May</x:v>
      </x:c>
      <x:c r="C73" s="24" t="str">
        <x:v>Technology</x:v>
      </x:c>
      <x:c r="D73" s="24" t="str">
        <x:v>Expense</x:v>
      </x:c>
      <x:c r="E73" s="24" t="str">
        <x:v>Software</x:v>
      </x:c>
      <x:c r="F73" s="24" t="str">
        <x:v>Cloud and Storage</x:v>
      </x:c>
      <x:c r="G73" s="26" t="n">
        <x:v>2700</x:v>
      </x:c>
      <x:c r="H73" s="26" t="n">
        <x:v>2700</x:v>
      </x:c>
      <x:c r="I73" s="27" t="n">
        <x:f>IF(D73="Revenue",H73-G73,G73-H73)</x:f>
        <x:v>0</x:v>
      </x:c>
      <x:c r="J73" s="30" t="n">
        <x:f>IFERROR(I73/G73,0)</x:f>
        <x:v>0</x:v>
      </x:c>
    </x:row>
    <x:row r="74">
      <x:c r="A74" t="n">
        <x:v>2026</x:v>
      </x:c>
      <x:c r="B74" t="str">
        <x:v>May</x:v>
      </x:c>
      <x:c r="C74" t="str">
        <x:v>Technology</x:v>
      </x:c>
      <x:c r="D74" t="str">
        <x:v>Expense</x:v>
      </x:c>
      <x:c r="E74" t="str">
        <x:v>Equipment</x:v>
      </x:c>
      <x:c r="F74" t="str">
        <x:v>Equipment and Repairs</x:v>
      </x:c>
      <x:c r="G74" s="26" t="n">
        <x:v>3900</x:v>
      </x:c>
      <x:c r="H74" s="26" t="n">
        <x:v>4300</x:v>
      </x:c>
      <x:c r="I74" s="27" t="n">
        <x:f>IF(D74="Revenue",H74-G74,G74-H74)</x:f>
        <x:v>-400</x:v>
      </x:c>
      <x:c r="J74" s="30" t="n">
        <x:f>IFERROR(I74/G74,0)</x:f>
        <x:v>-0.10256410256410256</x:v>
      </x:c>
    </x:row>
    <x:row r="75">
      <x:c r="A75" s="24" t="n">
        <x:v>2026</x:v>
      </x:c>
      <x:c r="B75" s="24" t="str">
        <x:v>Jun</x:v>
      </x:c>
      <x:c r="C75" s="24" t="str">
        <x:v>Revenue</x:v>
      </x:c>
      <x:c r="D75" s="24" t="str">
        <x:v>Revenue</x:v>
      </x:c>
      <x:c r="E75" s="24" t="str">
        <x:v>Revenue</x:v>
      </x:c>
      <x:c r="F75" s="24" t="str">
        <x:v>Client Services</x:v>
      </x:c>
      <x:c r="G75" s="26" t="n">
        <x:v>107900</x:v>
      </x:c>
      <x:c r="H75" s="26" t="n">
        <x:v>107100</x:v>
      </x:c>
      <x:c r="I75" s="27" t="n">
        <x:f>IF(D75="Revenue",H75-G75,G75-H75)</x:f>
        <x:v>-800</x:v>
      </x:c>
      <x:c r="J75" s="30" t="n">
        <x:f>IFERROR(I75/G75,0)</x:f>
        <x:v>-0.0074142724745134385</x:v>
      </x:c>
    </x:row>
    <x:row r="76">
      <x:c r="A76" t="n">
        <x:v>2026</x:v>
      </x:c>
      <x:c r="B76" t="str">
        <x:v>Jun</x:v>
      </x:c>
      <x:c r="C76" t="str">
        <x:v>Revenue</x:v>
      </x:c>
      <x:c r="D76" t="str">
        <x:v>Revenue</x:v>
      </x:c>
      <x:c r="E76" t="str">
        <x:v>Revenue</x:v>
      </x:c>
      <x:c r="F76" t="str">
        <x:v>Workshops and Training</x:v>
      </x:c>
      <x:c r="G76" s="26" t="n">
        <x:v>42900</x:v>
      </x:c>
      <x:c r="H76" s="26" t="n">
        <x:v>43600</x:v>
      </x:c>
      <x:c r="I76" s="27" t="n">
        <x:f>IF(D76="Revenue",H76-G76,G76-H76)</x:f>
        <x:v>700</x:v>
      </x:c>
      <x:c r="J76" s="30" t="n">
        <x:f>IFERROR(I76/G76,0)</x:f>
        <x:v>0.016317016317016316</x:v>
      </x:c>
    </x:row>
    <x:row r="77">
      <x:c r="A77" s="24" t="n">
        <x:v>2026</x:v>
      </x:c>
      <x:c r="B77" s="24" t="str">
        <x:v>Jun</x:v>
      </x:c>
      <x:c r="C77" s="24" t="str">
        <x:v>Operations</x:v>
      </x:c>
      <x:c r="D77" s="24" t="str">
        <x:v>Expense</x:v>
      </x:c>
      <x:c r="E77" s="24" t="str">
        <x:v>Payroll</x:v>
      </x:c>
      <x:c r="F77" s="24" t="str">
        <x:v>Operations Payroll</x:v>
      </x:c>
      <x:c r="G77" s="26" t="n">
        <x:v>20300</x:v>
      </x:c>
      <x:c r="H77" s="26" t="n">
        <x:v>19200</x:v>
      </x:c>
      <x:c r="I77" s="27" t="n">
        <x:f>IF(D77="Revenue",H77-G77,G77-H77)</x:f>
        <x:v>1100</x:v>
      </x:c>
      <x:c r="J77" s="30" t="n">
        <x:f>IFERROR(I77/G77,0)</x:f>
        <x:v>0.054187192118226604</x:v>
      </x:c>
    </x:row>
    <x:row r="78">
      <x:c r="A78" t="n">
        <x:v>2026</x:v>
      </x:c>
      <x:c r="B78" t="str">
        <x:v>Jun</x:v>
      </x:c>
      <x:c r="C78" t="str">
        <x:v>Operations</x:v>
      </x:c>
      <x:c r="D78" t="str">
        <x:v>Expense</x:v>
      </x:c>
      <x:c r="E78" t="str">
        <x:v>Supplies &amp; Logistics</x:v>
      </x:c>
      <x:c r="F78" t="str">
        <x:v>Materials and Supplies</x:v>
      </x:c>
      <x:c r="G78" s="26" t="n">
        <x:v>7000</x:v>
      </x:c>
      <x:c r="H78" s="26" t="n">
        <x:v>7700</x:v>
      </x:c>
      <x:c r="I78" s="27" t="n">
        <x:f>IF(D78="Revenue",H78-G78,G78-H78)</x:f>
        <x:v>-700</x:v>
      </x:c>
      <x:c r="J78" s="30" t="n">
        <x:f>IFERROR(I78/G78,0)</x:f>
        <x:v>-0.1</x:v>
      </x:c>
    </x:row>
    <x:row r="79">
      <x:c r="A79" s="24" t="n">
        <x:v>2026</x:v>
      </x:c>
      <x:c r="B79" s="24" t="str">
        <x:v>Jun</x:v>
      </x:c>
      <x:c r="C79" s="24" t="str">
        <x:v>Operations</x:v>
      </x:c>
      <x:c r="D79" s="24" t="str">
        <x:v>Expense</x:v>
      </x:c>
      <x:c r="E79" s="24" t="str">
        <x:v>Supplies &amp; Logistics</x:v>
      </x:c>
      <x:c r="F79" s="24" t="str">
        <x:v>Delivery and Transport</x:v>
      </x:c>
      <x:c r="G79" s="26" t="n">
        <x:v>5100</x:v>
      </x:c>
      <x:c r="H79" s="26" t="n">
        <x:v>5700</x:v>
      </x:c>
      <x:c r="I79" s="27" t="n">
        <x:f>IF(D79="Revenue",H79-G79,G79-H79)</x:f>
        <x:v>-600</x:v>
      </x:c>
      <x:c r="J79" s="30" t="n">
        <x:f>IFERROR(I79/G79,0)</x:f>
        <x:v>-0.11764705882352941</x:v>
      </x:c>
    </x:row>
    <x:row r="80">
      <x:c r="A80" t="n">
        <x:v>2026</x:v>
      </x:c>
      <x:c r="B80" t="str">
        <x:v>Jun</x:v>
      </x:c>
      <x:c r="C80" t="str">
        <x:v>Marketing</x:v>
      </x:c>
      <x:c r="D80" t="str">
        <x:v>Expense</x:v>
      </x:c>
      <x:c r="E80" t="str">
        <x:v>Marketing &amp; Events</x:v>
      </x:c>
      <x:c r="F80" t="str">
        <x:v>Campaigns and Promotions</x:v>
      </x:c>
      <x:c r="G80" s="26" t="n">
        <x:v>12400</x:v>
      </x:c>
      <x:c r="H80" s="26" t="n">
        <x:v>13800</x:v>
      </x:c>
      <x:c r="I80" s="27" t="n">
        <x:f>IF(D80="Revenue",H80-G80,G80-H80)</x:f>
        <x:v>-1400</x:v>
      </x:c>
      <x:c r="J80" s="30" t="n">
        <x:f>IFERROR(I80/G80,0)</x:f>
        <x:v>-0.11290322580645161</x:v>
      </x:c>
    </x:row>
    <x:row r="81">
      <x:c r="A81" s="24" t="n">
        <x:v>2026</x:v>
      </x:c>
      <x:c r="B81" s="24" t="str">
        <x:v>Jun</x:v>
      </x:c>
      <x:c r="C81" s="24" t="str">
        <x:v>Marketing</x:v>
      </x:c>
      <x:c r="D81" s="24" t="str">
        <x:v>Expense</x:v>
      </x:c>
      <x:c r="E81" s="24" t="str">
        <x:v>Marketing &amp; Events</x:v>
      </x:c>
      <x:c r="F81" s="24" t="str">
        <x:v>Client Events</x:v>
      </x:c>
      <x:c r="G81" s="26" t="n">
        <x:v>6400</x:v>
      </x:c>
      <x:c r="H81" s="26" t="n">
        <x:v>7000</x:v>
      </x:c>
      <x:c r="I81" s="27" t="n">
        <x:f>IF(D81="Revenue",H81-G81,G81-H81)</x:f>
        <x:v>-600</x:v>
      </x:c>
      <x:c r="J81" s="30" t="n">
        <x:f>IFERROR(I81/G81,0)</x:f>
        <x:v>-0.09375</x:v>
      </x:c>
    </x:row>
    <x:row r="82">
      <x:c r="A82" t="n">
        <x:v>2026</x:v>
      </x:c>
      <x:c r="B82" t="str">
        <x:v>Jun</x:v>
      </x:c>
      <x:c r="C82" t="str">
        <x:v>Marketing</x:v>
      </x:c>
      <x:c r="D82" t="str">
        <x:v>Expense</x:v>
      </x:c>
      <x:c r="E82" t="str">
        <x:v>Software</x:v>
      </x:c>
      <x:c r="F82" t="str">
        <x:v>Design Subscriptions</x:v>
      </x:c>
      <x:c r="G82" s="26" t="n">
        <x:v>3400</x:v>
      </x:c>
      <x:c r="H82" s="26" t="n">
        <x:v>3900</x:v>
      </x:c>
      <x:c r="I82" s="27" t="n">
        <x:f>IF(D82="Revenue",H82-G82,G82-H82)</x:f>
        <x:v>-500</x:v>
      </x:c>
      <x:c r="J82" s="30" t="n">
        <x:f>IFERROR(I82/G82,0)</x:f>
        <x:v>-0.14705882352941177</x:v>
      </x:c>
    </x:row>
    <x:row r="83">
      <x:c r="A83" s="24" t="n">
        <x:v>2026</x:v>
      </x:c>
      <x:c r="B83" s="24" t="str">
        <x:v>Jun</x:v>
      </x:c>
      <x:c r="C83" s="24" t="str">
        <x:v>Administration</x:v>
      </x:c>
      <x:c r="D83" s="24" t="str">
        <x:v>Expense</x:v>
      </x:c>
      <x:c r="E83" s="24" t="str">
        <x:v>Payroll</x:v>
      </x:c>
      <x:c r="F83" s="24" t="str">
        <x:v>Administrative Payroll</x:v>
      </x:c>
      <x:c r="G83" s="26" t="n">
        <x:v>17300</x:v>
      </x:c>
      <x:c r="H83" s="26" t="n">
        <x:v>17700</x:v>
      </x:c>
      <x:c r="I83" s="27" t="n">
        <x:f>IF(D83="Revenue",H83-G83,G83-H83)</x:f>
        <x:v>-400</x:v>
      </x:c>
      <x:c r="J83" s="30" t="n">
        <x:f>IFERROR(I83/G83,0)</x:f>
        <x:v>-0.023121387283236993</x:v>
      </x:c>
    </x:row>
    <x:row r="84">
      <x:c r="A84" t="n">
        <x:v>2026</x:v>
      </x:c>
      <x:c r="B84" t="str">
        <x:v>Jun</x:v>
      </x:c>
      <x:c r="C84" t="str">
        <x:v>Administration</x:v>
      </x:c>
      <x:c r="D84" t="str">
        <x:v>Expense</x:v>
      </x:c>
      <x:c r="E84" t="str">
        <x:v>Facilities</x:v>
      </x:c>
      <x:c r="F84" t="str">
        <x:v>Office Rent and Utilities</x:v>
      </x:c>
      <x:c r="G84" s="26" t="n">
        <x:v>13400</x:v>
      </x:c>
      <x:c r="H84" s="26" t="n">
        <x:v>14200</x:v>
      </x:c>
      <x:c r="I84" s="27" t="n">
        <x:f>IF(D84="Revenue",H84-G84,G84-H84)</x:f>
        <x:v>-800</x:v>
      </x:c>
      <x:c r="J84" s="30" t="n">
        <x:f>IFERROR(I84/G84,0)</x:f>
        <x:v>-0.05970149253731343</x:v>
      </x:c>
    </x:row>
    <x:row r="85">
      <x:c r="A85" s="24" t="n">
        <x:v>2026</x:v>
      </x:c>
      <x:c r="B85" s="24" t="str">
        <x:v>Jun</x:v>
      </x:c>
      <x:c r="C85" s="24" t="str">
        <x:v>Administration</x:v>
      </x:c>
      <x:c r="D85" s="24" t="str">
        <x:v>Expense</x:v>
      </x:c>
      <x:c r="E85" s="24" t="str">
        <x:v>Professional Fees</x:v>
      </x:c>
      <x:c r="F85" s="24" t="str">
        <x:v>Accounting and Legal</x:v>
      </x:c>
      <x:c r="G85" s="26" t="n">
        <x:v>4700</x:v>
      </x:c>
      <x:c r="H85" s="26" t="n">
        <x:v>4600</x:v>
      </x:c>
      <x:c r="I85" s="27" t="n">
        <x:f>IF(D85="Revenue",H85-G85,G85-H85)</x:f>
        <x:v>100</x:v>
      </x:c>
      <x:c r="J85" s="30" t="n">
        <x:f>IFERROR(I85/G85,0)</x:f>
        <x:v>0.02127659574468085</x:v>
      </x:c>
    </x:row>
    <x:row r="86">
      <x:c r="A86" t="n">
        <x:v>2026</x:v>
      </x:c>
      <x:c r="B86" t="str">
        <x:v>Jun</x:v>
      </x:c>
      <x:c r="C86" t="str">
        <x:v>Technology</x:v>
      </x:c>
      <x:c r="D86" t="str">
        <x:v>Expense</x:v>
      </x:c>
      <x:c r="E86" t="str">
        <x:v>Software</x:v>
      </x:c>
      <x:c r="F86" t="str">
        <x:v>Productivity Software</x:v>
      </x:c>
      <x:c r="G86" s="26" t="n">
        <x:v>6500</x:v>
      </x:c>
      <x:c r="H86" s="26" t="n">
        <x:v>5800</x:v>
      </x:c>
      <x:c r="I86" s="27" t="n">
        <x:f>IF(D86="Revenue",H86-G86,G86-H86)</x:f>
        <x:v>700</x:v>
      </x:c>
      <x:c r="J86" s="30" t="n">
        <x:f>IFERROR(I86/G86,0)</x:f>
        <x:v>0.1076923076923077</x:v>
      </x:c>
    </x:row>
    <x:row r="87">
      <x:c r="A87" s="24" t="n">
        <x:v>2026</x:v>
      </x:c>
      <x:c r="B87" s="24" t="str">
        <x:v>Jun</x:v>
      </x:c>
      <x:c r="C87" s="24" t="str">
        <x:v>Technology</x:v>
      </x:c>
      <x:c r="D87" s="24" t="str">
        <x:v>Expense</x:v>
      </x:c>
      <x:c r="E87" s="24" t="str">
        <x:v>Software</x:v>
      </x:c>
      <x:c r="F87" s="24" t="str">
        <x:v>Cloud and Storage</x:v>
      </x:c>
      <x:c r="G87" s="26" t="n">
        <x:v>2700</x:v>
      </x:c>
      <x:c r="H87" s="26" t="n">
        <x:v>2800</x:v>
      </x:c>
      <x:c r="I87" s="27" t="n">
        <x:f>IF(D87="Revenue",H87-G87,G87-H87)</x:f>
        <x:v>-100</x:v>
      </x:c>
      <x:c r="J87" s="30" t="n">
        <x:f>IFERROR(I87/G87,0)</x:f>
        <x:v>-0.037037037037037035</x:v>
      </x:c>
    </x:row>
    <x:row r="88">
      <x:c r="A88" t="n">
        <x:v>2026</x:v>
      </x:c>
      <x:c r="B88" t="str">
        <x:v>Jun</x:v>
      </x:c>
      <x:c r="C88" t="str">
        <x:v>Technology</x:v>
      </x:c>
      <x:c r="D88" t="str">
        <x:v>Expense</x:v>
      </x:c>
      <x:c r="E88" t="str">
        <x:v>Equipment</x:v>
      </x:c>
      <x:c r="F88" t="str">
        <x:v>Equipment and Repairs</x:v>
      </x:c>
      <x:c r="G88" s="26" t="n">
        <x:v>3900</x:v>
      </x:c>
      <x:c r="H88" s="26" t="n">
        <x:v>3700</x:v>
      </x:c>
      <x:c r="I88" s="27" t="n">
        <x:f>IF(D88="Revenue",H88-G88,G88-H88)</x:f>
        <x:v>200</x:v>
      </x:c>
      <x:c r="J88" s="30" t="n">
        <x:f>IFERROR(I88/G88,0)</x:f>
        <x:v>0.05128205128205128</x:v>
      </x:c>
    </x:row>
    <x:row r="89">
      <x:c r="A89" s="24" t="n">
        <x:v>2026</x:v>
      </x:c>
      <x:c r="B89" s="24" t="str">
        <x:v>Jul</x:v>
      </x:c>
      <x:c r="C89" s="24" t="str">
        <x:v>Revenue</x:v>
      </x:c>
      <x:c r="D89" s="24" t="str">
        <x:v>Revenue</x:v>
      </x:c>
      <x:c r="E89" s="24" t="str">
        <x:v>Revenue</x:v>
      </x:c>
      <x:c r="F89" s="24" t="str">
        <x:v>Client Services</x:v>
      </x:c>
      <x:c r="G89" s="26" t="n">
        <x:v>111500</x:v>
      </x:c>
      <x:c r="H89" s="26" t="n">
        <x:v>109000</x:v>
      </x:c>
      <x:c r="I89" s="27" t="n">
        <x:f>IF(D89="Revenue",H89-G89,G89-H89)</x:f>
        <x:v>-2500</x:v>
      </x:c>
      <x:c r="J89" s="30" t="n">
        <x:f>IFERROR(I89/G89,0)</x:f>
        <x:v>-0.02242152466367713</x:v>
      </x:c>
    </x:row>
    <x:row r="90">
      <x:c r="A90" t="n">
        <x:v>2026</x:v>
      </x:c>
      <x:c r="B90" t="str">
        <x:v>Jul</x:v>
      </x:c>
      <x:c r="C90" t="str">
        <x:v>Revenue</x:v>
      </x:c>
      <x:c r="D90" t="str">
        <x:v>Revenue</x:v>
      </x:c>
      <x:c r="E90" t="str">
        <x:v>Revenue</x:v>
      </x:c>
      <x:c r="F90" t="str">
        <x:v>Workshops and Training</x:v>
      </x:c>
      <x:c r="G90" s="26" t="n">
        <x:v>44400</x:v>
      </x:c>
      <x:c r="H90" s="26" t="n">
        <x:v>47300</x:v>
      </x:c>
      <x:c r="I90" s="27" t="n">
        <x:f>IF(D90="Revenue",H90-G90,G90-H90)</x:f>
        <x:v>2900</x:v>
      </x:c>
      <x:c r="J90" s="30" t="n">
        <x:f>IFERROR(I90/G90,0)</x:f>
        <x:v>0.06531531531531531</x:v>
      </x:c>
    </x:row>
    <x:row r="91">
      <x:c r="A91" s="24" t="n">
        <x:v>2026</x:v>
      </x:c>
      <x:c r="B91" s="24" t="str">
        <x:v>Jul</x:v>
      </x:c>
      <x:c r="C91" s="24" t="str">
        <x:v>Operations</x:v>
      </x:c>
      <x:c r="D91" s="24" t="str">
        <x:v>Expense</x:v>
      </x:c>
      <x:c r="E91" s="24" t="str">
        <x:v>Payroll</x:v>
      </x:c>
      <x:c r="F91" s="24" t="str">
        <x:v>Operations Payroll</x:v>
      </x:c>
      <x:c r="G91" s="26" t="n">
        <x:v>20600</x:v>
      </x:c>
      <x:c r="H91" s="26" t="n">
        <x:v>20600</x:v>
      </x:c>
      <x:c r="I91" s="27" t="n">
        <x:f>IF(D91="Revenue",H91-G91,G91-H91)</x:f>
        <x:v>0</x:v>
      </x:c>
      <x:c r="J91" s="30" t="n">
        <x:f>IFERROR(I91/G91,0)</x:f>
        <x:v>0</x:v>
      </x:c>
    </x:row>
    <x:row r="92">
      <x:c r="A92" t="n">
        <x:v>2026</x:v>
      </x:c>
      <x:c r="B92" t="str">
        <x:v>Jul</x:v>
      </x:c>
      <x:c r="C92" t="str">
        <x:v>Operations</x:v>
      </x:c>
      <x:c r="D92" t="str">
        <x:v>Expense</x:v>
      </x:c>
      <x:c r="E92" t="str">
        <x:v>Supplies &amp; Logistics</x:v>
      </x:c>
      <x:c r="F92" t="str">
        <x:v>Materials and Supplies</x:v>
      </x:c>
      <x:c r="G92" s="26" t="n">
        <x:v>7100</x:v>
      </x:c>
      <x:c r="H92" s="26" t="n">
        <x:v>6500</x:v>
      </x:c>
      <x:c r="I92" s="27" t="n">
        <x:f>IF(D92="Revenue",H92-G92,G92-H92)</x:f>
        <x:v>600</x:v>
      </x:c>
      <x:c r="J92" s="30" t="n">
        <x:f>IFERROR(I92/G92,0)</x:f>
        <x:v>0.08450704225352113</x:v>
      </x:c>
    </x:row>
    <x:row r="93">
      <x:c r="A93" s="24" t="n">
        <x:v>2026</x:v>
      </x:c>
      <x:c r="B93" s="24" t="str">
        <x:v>Jul</x:v>
      </x:c>
      <x:c r="C93" s="24" t="str">
        <x:v>Operations</x:v>
      </x:c>
      <x:c r="D93" s="24" t="str">
        <x:v>Expense</x:v>
      </x:c>
      <x:c r="E93" s="24" t="str">
        <x:v>Supplies &amp; Logistics</x:v>
      </x:c>
      <x:c r="F93" s="24" t="str">
        <x:v>Delivery and Transport</x:v>
      </x:c>
      <x:c r="G93" s="26" t="n">
        <x:v>5200</x:v>
      </x:c>
      <x:c r="H93" s="26" t="n">
        <x:v>5100</x:v>
      </x:c>
      <x:c r="I93" s="27" t="n">
        <x:f>IF(D93="Revenue",H93-G93,G93-H93)</x:f>
        <x:v>100</x:v>
      </x:c>
      <x:c r="J93" s="30" t="n">
        <x:f>IFERROR(I93/G93,0)</x:f>
        <x:v>0.019230769230769232</x:v>
      </x:c>
    </x:row>
    <x:row r="94">
      <x:c r="A94" t="n">
        <x:v>2026</x:v>
      </x:c>
      <x:c r="B94" t="str">
        <x:v>Jul</x:v>
      </x:c>
      <x:c r="C94" t="str">
        <x:v>Marketing</x:v>
      </x:c>
      <x:c r="D94" t="str">
        <x:v>Expense</x:v>
      </x:c>
      <x:c r="E94" t="str">
        <x:v>Marketing &amp; Events</x:v>
      </x:c>
      <x:c r="F94" t="str">
        <x:v>Campaigns and Promotions</x:v>
      </x:c>
      <x:c r="G94" s="26" t="n">
        <x:v>12600</x:v>
      </x:c>
      <x:c r="H94" s="26" t="n">
        <x:v>14500</x:v>
      </x:c>
      <x:c r="I94" s="27" t="n">
        <x:f>IF(D94="Revenue",H94-G94,G94-H94)</x:f>
        <x:v>-1900</x:v>
      </x:c>
      <x:c r="J94" s="30" t="n">
        <x:f>IFERROR(I94/G94,0)</x:f>
        <x:v>-0.15079365079365079</x:v>
      </x:c>
    </x:row>
    <x:row r="95">
      <x:c r="A95" s="24" t="n">
        <x:v>2026</x:v>
      </x:c>
      <x:c r="B95" s="24" t="str">
        <x:v>Jul</x:v>
      </x:c>
      <x:c r="C95" s="24" t="str">
        <x:v>Marketing</x:v>
      </x:c>
      <x:c r="D95" s="24" t="str">
        <x:v>Expense</x:v>
      </x:c>
      <x:c r="E95" s="24" t="str">
        <x:v>Marketing &amp; Events</x:v>
      </x:c>
      <x:c r="F95" s="24" t="str">
        <x:v>Client Events</x:v>
      </x:c>
      <x:c r="G95" s="26" t="n">
        <x:v>6500</x:v>
      </x:c>
      <x:c r="H95" s="26" t="n">
        <x:v>6300</x:v>
      </x:c>
      <x:c r="I95" s="27" t="n">
        <x:f>IF(D95="Revenue",H95-G95,G95-H95)</x:f>
        <x:v>200</x:v>
      </x:c>
      <x:c r="J95" s="30" t="n">
        <x:f>IFERROR(I95/G95,0)</x:f>
        <x:v>0.03076923076923077</x:v>
      </x:c>
    </x:row>
    <x:row r="96">
      <x:c r="A96" t="n">
        <x:v>2026</x:v>
      </x:c>
      <x:c r="B96" t="str">
        <x:v>Jul</x:v>
      </x:c>
      <x:c r="C96" t="str">
        <x:v>Marketing</x:v>
      </x:c>
      <x:c r="D96" t="str">
        <x:v>Expense</x:v>
      </x:c>
      <x:c r="E96" t="str">
        <x:v>Software</x:v>
      </x:c>
      <x:c r="F96" t="str">
        <x:v>Design Subscriptions</x:v>
      </x:c>
      <x:c r="G96" s="26" t="n">
        <x:v>3500</x:v>
      </x:c>
      <x:c r="H96" s="26" t="n">
        <x:v>3900</x:v>
      </x:c>
      <x:c r="I96" s="27" t="n">
        <x:f>IF(D96="Revenue",H96-G96,G96-H96)</x:f>
        <x:v>-400</x:v>
      </x:c>
      <x:c r="J96" s="30" t="n">
        <x:f>IFERROR(I96/G96,0)</x:f>
        <x:v>-0.11428571428571428</x:v>
      </x:c>
    </x:row>
    <x:row r="97">
      <x:c r="A97" s="24" t="n">
        <x:v>2026</x:v>
      </x:c>
      <x:c r="B97" s="24" t="str">
        <x:v>Jul</x:v>
      </x:c>
      <x:c r="C97" s="24" t="str">
        <x:v>Administration</x:v>
      </x:c>
      <x:c r="D97" s="24" t="str">
        <x:v>Expense</x:v>
      </x:c>
      <x:c r="E97" s="24" t="str">
        <x:v>Payroll</x:v>
      </x:c>
      <x:c r="F97" s="24" t="str">
        <x:v>Administrative Payroll</x:v>
      </x:c>
      <x:c r="G97" s="26" t="n">
        <x:v>17600</x:v>
      </x:c>
      <x:c r="H97" s="26" t="n">
        <x:v>19500</x:v>
      </x:c>
      <x:c r="I97" s="27" t="n">
        <x:f>IF(D97="Revenue",H97-G97,G97-H97)</x:f>
        <x:v>-1900</x:v>
      </x:c>
      <x:c r="J97" s="30" t="n">
        <x:f>IFERROR(I97/G97,0)</x:f>
        <x:v>-0.10795454545454546</x:v>
      </x:c>
    </x:row>
    <x:row r="98">
      <x:c r="A98" t="n">
        <x:v>2026</x:v>
      </x:c>
      <x:c r="B98" t="str">
        <x:v>Jul</x:v>
      </x:c>
      <x:c r="C98" t="str">
        <x:v>Administration</x:v>
      </x:c>
      <x:c r="D98" t="str">
        <x:v>Expense</x:v>
      </x:c>
      <x:c r="E98" t="str">
        <x:v>Facilities</x:v>
      </x:c>
      <x:c r="F98" t="str">
        <x:v>Office Rent and Utilities</x:v>
      </x:c>
      <x:c r="G98" s="26" t="n">
        <x:v>13600</x:v>
      </x:c>
      <x:c r="H98" s="26" t="n">
        <x:v>12900</x:v>
      </x:c>
      <x:c r="I98" s="27" t="n">
        <x:f>IF(D98="Revenue",H98-G98,G98-H98)</x:f>
        <x:v>700</x:v>
      </x:c>
      <x:c r="J98" s="30" t="n">
        <x:f>IFERROR(I98/G98,0)</x:f>
        <x:v>0.051470588235294115</x:v>
      </x:c>
    </x:row>
    <x:row r="99">
      <x:c r="A99" s="24" t="n">
        <x:v>2026</x:v>
      </x:c>
      <x:c r="B99" s="24" t="str">
        <x:v>Jul</x:v>
      </x:c>
      <x:c r="C99" s="24" t="str">
        <x:v>Administration</x:v>
      </x:c>
      <x:c r="D99" s="24" t="str">
        <x:v>Expense</x:v>
      </x:c>
      <x:c r="E99" s="24" t="str">
        <x:v>Professional Fees</x:v>
      </x:c>
      <x:c r="F99" s="24" t="str">
        <x:v>Accounting and Legal</x:v>
      </x:c>
      <x:c r="G99" s="26" t="n">
        <x:v>4800</x:v>
      </x:c>
      <x:c r="H99" s="26" t="n">
        <x:v>4600</x:v>
      </x:c>
      <x:c r="I99" s="27" t="n">
        <x:f>IF(D99="Revenue",H99-G99,G99-H99)</x:f>
        <x:v>200</x:v>
      </x:c>
      <x:c r="J99" s="30" t="n">
        <x:f>IFERROR(I99/G99,0)</x:f>
        <x:v>0.041666666666666664</x:v>
      </x:c>
    </x:row>
    <x:row r="100">
      <x:c r="A100" t="n">
        <x:v>2026</x:v>
      </x:c>
      <x:c r="B100" t="str">
        <x:v>Jul</x:v>
      </x:c>
      <x:c r="C100" t="str">
        <x:v>Technology</x:v>
      </x:c>
      <x:c r="D100" t="str">
        <x:v>Expense</x:v>
      </x:c>
      <x:c r="E100" t="str">
        <x:v>Software</x:v>
      </x:c>
      <x:c r="F100" t="str">
        <x:v>Productivity Software</x:v>
      </x:c>
      <x:c r="G100" s="26" t="n">
        <x:v>6600</x:v>
      </x:c>
      <x:c r="H100" s="26" t="n">
        <x:v>6300</x:v>
      </x:c>
      <x:c r="I100" s="27" t="n">
        <x:f>IF(D100="Revenue",H100-G100,G100-H100)</x:f>
        <x:v>300</x:v>
      </x:c>
      <x:c r="J100" s="30" t="n">
        <x:f>IFERROR(I100/G100,0)</x:f>
        <x:v>0.045454545454545456</x:v>
      </x:c>
    </x:row>
    <x:row r="101">
      <x:c r="A101" s="24" t="n">
        <x:v>2026</x:v>
      </x:c>
      <x:c r="B101" s="24" t="str">
        <x:v>Jul</x:v>
      </x:c>
      <x:c r="C101" s="24" t="str">
        <x:v>Technology</x:v>
      </x:c>
      <x:c r="D101" s="24" t="str">
        <x:v>Expense</x:v>
      </x:c>
      <x:c r="E101" s="24" t="str">
        <x:v>Software</x:v>
      </x:c>
      <x:c r="F101" s="24" t="str">
        <x:v>Cloud and Storage</x:v>
      </x:c>
      <x:c r="G101" s="26" t="n">
        <x:v>2800</x:v>
      </x:c>
      <x:c r="H101" s="26" t="n">
        <x:v>2600</x:v>
      </x:c>
      <x:c r="I101" s="27" t="n">
        <x:f>IF(D101="Revenue",H101-G101,G101-H101)</x:f>
        <x:v>200</x:v>
      </x:c>
      <x:c r="J101" s="30" t="n">
        <x:f>IFERROR(I101/G101,0)</x:f>
        <x:v>0.07142857142857142</x:v>
      </x:c>
    </x:row>
    <x:row r="102">
      <x:c r="A102" t="n">
        <x:v>2026</x:v>
      </x:c>
      <x:c r="B102" t="str">
        <x:v>Jul</x:v>
      </x:c>
      <x:c r="C102" t="str">
        <x:v>Technology</x:v>
      </x:c>
      <x:c r="D102" t="str">
        <x:v>Expense</x:v>
      </x:c>
      <x:c r="E102" t="str">
        <x:v>Equipment</x:v>
      </x:c>
      <x:c r="F102" t="str">
        <x:v>Equipment and Repairs</x:v>
      </x:c>
      <x:c r="G102" s="26" t="n">
        <x:v>4000</x:v>
      </x:c>
      <x:c r="H102" s="26" t="n">
        <x:v>4400</x:v>
      </x:c>
      <x:c r="I102" s="27" t="n">
        <x:f>IF(D102="Revenue",H102-G102,G102-H102)</x:f>
        <x:v>-400</x:v>
      </x:c>
      <x:c r="J102" s="30" t="n">
        <x:f>IFERROR(I102/G102,0)</x:f>
        <x:v>-0.1</x:v>
      </x:c>
    </x:row>
    <x:row r="103">
      <x:c r="A103" s="24" t="n">
        <x:v>2026</x:v>
      </x:c>
      <x:c r="B103" s="24" t="str">
        <x:v>Aug</x:v>
      </x:c>
      <x:c r="C103" s="24" t="str">
        <x:v>Revenue</x:v>
      </x:c>
      <x:c r="D103" s="24" t="str">
        <x:v>Revenue</x:v>
      </x:c>
      <x:c r="E103" s="24" t="str">
        <x:v>Revenue</x:v>
      </x:c>
      <x:c r="F103" s="24" t="str">
        <x:v>Client Services</x:v>
      </x:c>
      <x:c r="G103" s="26" t="n">
        <x:v>115100</x:v>
      </x:c>
      <x:c r="H103" s="26" t="n">
        <x:v>120500</x:v>
      </x:c>
      <x:c r="I103" s="27" t="n">
        <x:f>IF(D103="Revenue",H103-G103,G103-H103)</x:f>
        <x:v>5400</x:v>
      </x:c>
      <x:c r="J103" s="30" t="n">
        <x:f>IFERROR(I103/G103,0)</x:f>
        <x:v>0.04691572545612511</x:v>
      </x:c>
    </x:row>
    <x:row r="104">
      <x:c r="A104" t="n">
        <x:v>2026</x:v>
      </x:c>
      <x:c r="B104" t="str">
        <x:v>Aug</x:v>
      </x:c>
      <x:c r="C104" t="str">
        <x:v>Revenue</x:v>
      </x:c>
      <x:c r="D104" t="str">
        <x:v>Revenue</x:v>
      </x:c>
      <x:c r="E104" t="str">
        <x:v>Revenue</x:v>
      </x:c>
      <x:c r="F104" t="str">
        <x:v>Workshops and Training</x:v>
      </x:c>
      <x:c r="G104" s="26" t="n">
        <x:v>45800</x:v>
      </x:c>
      <x:c r="H104" s="26" t="n">
        <x:v>46200</x:v>
      </x:c>
      <x:c r="I104" s="27" t="n">
        <x:f>IF(D104="Revenue",H104-G104,G104-H104)</x:f>
        <x:v>400</x:v>
      </x:c>
      <x:c r="J104" s="30" t="n">
        <x:f>IFERROR(I104/G104,0)</x:f>
        <x:v>0.008733624454148471</x:v>
      </x:c>
    </x:row>
    <x:row r="105">
      <x:c r="A105" s="24" t="n">
        <x:v>2026</x:v>
      </x:c>
      <x:c r="B105" s="24" t="str">
        <x:v>Aug</x:v>
      </x:c>
      <x:c r="C105" s="24" t="str">
        <x:v>Operations</x:v>
      </x:c>
      <x:c r="D105" s="24" t="str">
        <x:v>Expense</x:v>
      </x:c>
      <x:c r="E105" s="24" t="str">
        <x:v>Payroll</x:v>
      </x:c>
      <x:c r="F105" s="24" t="str">
        <x:v>Operations Payroll</x:v>
      </x:c>
      <x:c r="G105" s="26" t="n">
        <x:v>21000</x:v>
      </x:c>
      <x:c r="H105" s="26" t="n">
        <x:v>21700</x:v>
      </x:c>
      <x:c r="I105" s="27" t="n">
        <x:f>IF(D105="Revenue",H105-G105,G105-H105)</x:f>
        <x:v>-700</x:v>
      </x:c>
      <x:c r="J105" s="30" t="n">
        <x:f>IFERROR(I105/G105,0)</x:f>
        <x:v>-0.03333333333333333</x:v>
      </x:c>
    </x:row>
    <x:row r="106">
      <x:c r="A106" t="n">
        <x:v>2026</x:v>
      </x:c>
      <x:c r="B106" t="str">
        <x:v>Aug</x:v>
      </x:c>
      <x:c r="C106" t="str">
        <x:v>Operations</x:v>
      </x:c>
      <x:c r="D106" t="str">
        <x:v>Expense</x:v>
      </x:c>
      <x:c r="E106" t="str">
        <x:v>Supplies &amp; Logistics</x:v>
      </x:c>
      <x:c r="F106" t="str">
        <x:v>Materials and Supplies</x:v>
      </x:c>
      <x:c r="G106" s="26" t="n">
        <x:v>7300</x:v>
      </x:c>
      <x:c r="H106" s="26" t="n">
        <x:v>7900</x:v>
      </x:c>
      <x:c r="I106" s="27" t="n">
        <x:f>IF(D106="Revenue",H106-G106,G106-H106)</x:f>
        <x:v>-600</x:v>
      </x:c>
      <x:c r="J106" s="30" t="n">
        <x:f>IFERROR(I106/G106,0)</x:f>
        <x:v>-0.0821917808219178</x:v>
      </x:c>
    </x:row>
    <x:row r="107">
      <x:c r="A107" s="24" t="n">
        <x:v>2026</x:v>
      </x:c>
      <x:c r="B107" s="24" t="str">
        <x:v>Aug</x:v>
      </x:c>
      <x:c r="C107" s="24" t="str">
        <x:v>Operations</x:v>
      </x:c>
      <x:c r="D107" s="24" t="str">
        <x:v>Expense</x:v>
      </x:c>
      <x:c r="E107" s="24" t="str">
        <x:v>Supplies &amp; Logistics</x:v>
      </x:c>
      <x:c r="F107" s="24" t="str">
        <x:v>Delivery and Transport</x:v>
      </x:c>
      <x:c r="G107" s="26" t="n">
        <x:v>5300</x:v>
      </x:c>
      <x:c r="H107" s="26" t="n">
        <x:v>5900</x:v>
      </x:c>
      <x:c r="I107" s="27" t="n">
        <x:f>IF(D107="Revenue",H107-G107,G107-H107)</x:f>
        <x:v>-600</x:v>
      </x:c>
      <x:c r="J107" s="30" t="n">
        <x:f>IFERROR(I107/G107,0)</x:f>
        <x:v>-0.11320754716981132</x:v>
      </x:c>
    </x:row>
    <x:row r="108">
      <x:c r="A108" t="n">
        <x:v>2026</x:v>
      </x:c>
      <x:c r="B108" t="str">
        <x:v>Aug</x:v>
      </x:c>
      <x:c r="C108" t="str">
        <x:v>Marketing</x:v>
      </x:c>
      <x:c r="D108" t="str">
        <x:v>Expense</x:v>
      </x:c>
      <x:c r="E108" t="str">
        <x:v>Marketing &amp; Events</x:v>
      </x:c>
      <x:c r="F108" t="str">
        <x:v>Campaigns and Promotions</x:v>
      </x:c>
      <x:c r="G108" s="26" t="n">
        <x:v>12800</x:v>
      </x:c>
      <x:c r="H108" s="26" t="n">
        <x:v>13900</x:v>
      </x:c>
      <x:c r="I108" s="27" t="n">
        <x:f>IF(D108="Revenue",H108-G108,G108-H108)</x:f>
        <x:v>-1100</x:v>
      </x:c>
      <x:c r="J108" s="30" t="n">
        <x:f>IFERROR(I108/G108,0)</x:f>
        <x:v>-0.0859375</x:v>
      </x:c>
    </x:row>
    <x:row r="109">
      <x:c r="A109" s="24" t="n">
        <x:v>2026</x:v>
      </x:c>
      <x:c r="B109" s="24" t="str">
        <x:v>Aug</x:v>
      </x:c>
      <x:c r="C109" s="24" t="str">
        <x:v>Marketing</x:v>
      </x:c>
      <x:c r="D109" s="24" t="str">
        <x:v>Expense</x:v>
      </x:c>
      <x:c r="E109" s="24" t="str">
        <x:v>Marketing &amp; Events</x:v>
      </x:c>
      <x:c r="F109" s="24" t="str">
        <x:v>Client Events</x:v>
      </x:c>
      <x:c r="G109" s="26" t="n">
        <x:v>6600</x:v>
      </x:c>
      <x:c r="H109" s="26" t="n">
        <x:v>6100</x:v>
      </x:c>
      <x:c r="I109" s="27" t="n">
        <x:f>IF(D109="Revenue",H109-G109,G109-H109)</x:f>
        <x:v>500</x:v>
      </x:c>
      <x:c r="J109" s="30" t="n">
        <x:f>IFERROR(I109/G109,0)</x:f>
        <x:v>0.07575757575757576</x:v>
      </x:c>
    </x:row>
    <x:row r="110">
      <x:c r="A110" t="n">
        <x:v>2026</x:v>
      </x:c>
      <x:c r="B110" t="str">
        <x:v>Aug</x:v>
      </x:c>
      <x:c r="C110" t="str">
        <x:v>Marketing</x:v>
      </x:c>
      <x:c r="D110" t="str">
        <x:v>Expense</x:v>
      </x:c>
      <x:c r="E110" t="str">
        <x:v>Software</x:v>
      </x:c>
      <x:c r="F110" t="str">
        <x:v>Design Subscriptions</x:v>
      </x:c>
      <x:c r="G110" s="26" t="n">
        <x:v>3500</x:v>
      </x:c>
      <x:c r="H110" s="26" t="n">
        <x:v>3500</x:v>
      </x:c>
      <x:c r="I110" s="27" t="n">
        <x:f>IF(D110="Revenue",H110-G110,G110-H110)</x:f>
        <x:v>0</x:v>
      </x:c>
      <x:c r="J110" s="30" t="n">
        <x:f>IFERROR(I110/G110,0)</x:f>
        <x:v>0</x:v>
      </x:c>
    </x:row>
    <x:row r="111">
      <x:c r="A111" s="24" t="n">
        <x:v>2026</x:v>
      </x:c>
      <x:c r="B111" s="24" t="str">
        <x:v>Aug</x:v>
      </x:c>
      <x:c r="C111" s="24" t="str">
        <x:v>Administration</x:v>
      </x:c>
      <x:c r="D111" s="24" t="str">
        <x:v>Expense</x:v>
      </x:c>
      <x:c r="E111" s="24" t="str">
        <x:v>Payroll</x:v>
      </x:c>
      <x:c r="F111" s="24" t="str">
        <x:v>Administrative Payroll</x:v>
      </x:c>
      <x:c r="G111" s="26" t="n">
        <x:v>17900</x:v>
      </x:c>
      <x:c r="H111" s="26" t="n">
        <x:v>19700</x:v>
      </x:c>
      <x:c r="I111" s="27" t="n">
        <x:f>IF(D111="Revenue",H111-G111,G111-H111)</x:f>
        <x:v>-1800</x:v>
      </x:c>
      <x:c r="J111" s="30" t="n">
        <x:f>IFERROR(I111/G111,0)</x:f>
        <x:v>-0.1005586592178771</x:v>
      </x:c>
    </x:row>
    <x:row r="112">
      <x:c r="A112" t="n">
        <x:v>2026</x:v>
      </x:c>
      <x:c r="B112" t="str">
        <x:v>Aug</x:v>
      </x:c>
      <x:c r="C112" t="str">
        <x:v>Administration</x:v>
      </x:c>
      <x:c r="D112" t="str">
        <x:v>Expense</x:v>
      </x:c>
      <x:c r="E112" t="str">
        <x:v>Facilities</x:v>
      </x:c>
      <x:c r="F112" t="str">
        <x:v>Office Rent and Utilities</x:v>
      </x:c>
      <x:c r="G112" s="26" t="n">
        <x:v>13800</x:v>
      </x:c>
      <x:c r="H112" s="26" t="n">
        <x:v>14800</x:v>
      </x:c>
      <x:c r="I112" s="27" t="n">
        <x:f>IF(D112="Revenue",H112-G112,G112-H112)</x:f>
        <x:v>-1000</x:v>
      </x:c>
      <x:c r="J112" s="30" t="n">
        <x:f>IFERROR(I112/G112,0)</x:f>
        <x:v>-0.07246376811594203</x:v>
      </x:c>
    </x:row>
    <x:row r="113">
      <x:c r="A113" s="24" t="n">
        <x:v>2026</x:v>
      </x:c>
      <x:c r="B113" s="24" t="str">
        <x:v>Aug</x:v>
      </x:c>
      <x:c r="C113" s="24" t="str">
        <x:v>Administration</x:v>
      </x:c>
      <x:c r="D113" s="24" t="str">
        <x:v>Expense</x:v>
      </x:c>
      <x:c r="E113" s="24" t="str">
        <x:v>Professional Fees</x:v>
      </x:c>
      <x:c r="F113" s="24" t="str">
        <x:v>Accounting and Legal</x:v>
      </x:c>
      <x:c r="G113" s="26" t="n">
        <x:v>4900</x:v>
      </x:c>
      <x:c r="H113" s="26" t="n">
        <x:v>5400</x:v>
      </x:c>
      <x:c r="I113" s="27" t="n">
        <x:f>IF(D113="Revenue",H113-G113,G113-H113)</x:f>
        <x:v>-500</x:v>
      </x:c>
      <x:c r="J113" s="30" t="n">
        <x:f>IFERROR(I113/G113,0)</x:f>
        <x:v>-0.10204081632653061</x:v>
      </x:c>
    </x:row>
    <x:row r="114">
      <x:c r="A114" t="n">
        <x:v>2026</x:v>
      </x:c>
      <x:c r="B114" t="str">
        <x:v>Aug</x:v>
      </x:c>
      <x:c r="C114" t="str">
        <x:v>Technology</x:v>
      </x:c>
      <x:c r="D114" t="str">
        <x:v>Expense</x:v>
      </x:c>
      <x:c r="E114" t="str">
        <x:v>Software</x:v>
      </x:c>
      <x:c r="F114" t="str">
        <x:v>Productivity Software</x:v>
      </x:c>
      <x:c r="G114" s="26" t="n">
        <x:v>6700</x:v>
      </x:c>
      <x:c r="H114" s="26" t="n">
        <x:v>6700</x:v>
      </x:c>
      <x:c r="I114" s="27" t="n">
        <x:f>IF(D114="Revenue",H114-G114,G114-H114)</x:f>
        <x:v>0</x:v>
      </x:c>
      <x:c r="J114" s="30" t="n">
        <x:f>IFERROR(I114/G114,0)</x:f>
        <x:v>0</x:v>
      </x:c>
    </x:row>
    <x:row r="115">
      <x:c r="A115" s="24" t="n">
        <x:v>2026</x:v>
      </x:c>
      <x:c r="B115" s="24" t="str">
        <x:v>Aug</x:v>
      </x:c>
      <x:c r="C115" s="24" t="str">
        <x:v>Technology</x:v>
      </x:c>
      <x:c r="D115" s="24" t="str">
        <x:v>Expense</x:v>
      </x:c>
      <x:c r="E115" s="24" t="str">
        <x:v>Software</x:v>
      </x:c>
      <x:c r="F115" s="24" t="str">
        <x:v>Cloud and Storage</x:v>
      </x:c>
      <x:c r="G115" s="26" t="n">
        <x:v>2800</x:v>
      </x:c>
      <x:c r="H115" s="26" t="n">
        <x:v>2600</x:v>
      </x:c>
      <x:c r="I115" s="27" t="n">
        <x:f>IF(D115="Revenue",H115-G115,G115-H115)</x:f>
        <x:v>200</x:v>
      </x:c>
      <x:c r="J115" s="30" t="n">
        <x:f>IFERROR(I115/G115,0)</x:f>
        <x:v>0.07142857142857142</x:v>
      </x:c>
    </x:row>
    <x:row r="116">
      <x:c r="A116" t="n">
        <x:v>2026</x:v>
      </x:c>
      <x:c r="B116" t="str">
        <x:v>Aug</x:v>
      </x:c>
      <x:c r="C116" t="str">
        <x:v>Technology</x:v>
      </x:c>
      <x:c r="D116" t="str">
        <x:v>Expense</x:v>
      </x:c>
      <x:c r="E116" t="str">
        <x:v>Equipment</x:v>
      </x:c>
      <x:c r="F116" t="str">
        <x:v>Equipment and Repairs</x:v>
      </x:c>
      <x:c r="G116" s="26" t="n">
        <x:v>4100</x:v>
      </x:c>
      <x:c r="H116" s="26" t="n">
        <x:v>3600</x:v>
      </x:c>
      <x:c r="I116" s="27" t="n">
        <x:f>IF(D116="Revenue",H116-G116,G116-H116)</x:f>
        <x:v>500</x:v>
      </x:c>
      <x:c r="J116" s="30" t="n">
        <x:f>IFERROR(I116/G116,0)</x:f>
        <x:v>0.12195121951219512</x:v>
      </x:c>
    </x:row>
    <x:row r="117">
      <x:c r="A117" s="24" t="n">
        <x:v>2026</x:v>
      </x:c>
      <x:c r="B117" s="24" t="str">
        <x:v>Sep</x:v>
      </x:c>
      <x:c r="C117" s="24" t="str">
        <x:v>Revenue</x:v>
      </x:c>
      <x:c r="D117" s="24" t="str">
        <x:v>Revenue</x:v>
      </x:c>
      <x:c r="E117" s="24" t="str">
        <x:v>Revenue</x:v>
      </x:c>
      <x:c r="F117" s="24" t="str">
        <x:v>Client Services</x:v>
      </x:c>
      <x:c r="G117" s="26" t="n">
        <x:v>118700</x:v>
      </x:c>
      <x:c r="H117" s="26" t="n">
        <x:v>130200</x:v>
      </x:c>
      <x:c r="I117" s="27" t="n">
        <x:f>IF(D117="Revenue",H117-G117,G117-H117)</x:f>
        <x:v>11500</x:v>
      </x:c>
      <x:c r="J117" s="30" t="n">
        <x:f>IFERROR(I117/G117,0)</x:f>
        <x:v>0.09688289806234204</x:v>
      </x:c>
    </x:row>
    <x:row r="118">
      <x:c r="A118" t="n">
        <x:v>2026</x:v>
      </x:c>
      <x:c r="B118" t="str">
        <x:v>Sep</x:v>
      </x:c>
      <x:c r="C118" t="str">
        <x:v>Revenue</x:v>
      </x:c>
      <x:c r="D118" t="str">
        <x:v>Revenue</x:v>
      </x:c>
      <x:c r="E118" t="str">
        <x:v>Revenue</x:v>
      </x:c>
      <x:c r="F118" t="str">
        <x:v>Workshops and Training</x:v>
      </x:c>
      <x:c r="G118" s="26" t="n">
        <x:v>47200</x:v>
      </x:c>
      <x:c r="H118" s="26" t="n">
        <x:v>45400</x:v>
      </x:c>
      <x:c r="I118" s="27" t="n">
        <x:f>IF(D118="Revenue",H118-G118,G118-H118)</x:f>
        <x:v>-1800</x:v>
      </x:c>
      <x:c r="J118" s="30" t="n">
        <x:f>IFERROR(I118/G118,0)</x:f>
        <x:v>-0.038135593220338986</x:v>
      </x:c>
    </x:row>
    <x:row r="119">
      <x:c r="A119" s="24" t="n">
        <x:v>2026</x:v>
      </x:c>
      <x:c r="B119" s="24" t="str">
        <x:v>Sep</x:v>
      </x:c>
      <x:c r="C119" s="24" t="str">
        <x:v>Operations</x:v>
      </x:c>
      <x:c r="D119" s="24" t="str">
        <x:v>Expense</x:v>
      </x:c>
      <x:c r="E119" s="24" t="str">
        <x:v>Payroll</x:v>
      </x:c>
      <x:c r="F119" s="24" t="str">
        <x:v>Operations Payroll</x:v>
      </x:c>
      <x:c r="G119" s="26" t="n">
        <x:v>21300</x:v>
      </x:c>
      <x:c r="H119" s="26" t="n">
        <x:v>23900</x:v>
      </x:c>
      <x:c r="I119" s="27" t="n">
        <x:f>IF(D119="Revenue",H119-G119,G119-H119)</x:f>
        <x:v>-2600</x:v>
      </x:c>
      <x:c r="J119" s="30" t="n">
        <x:f>IFERROR(I119/G119,0)</x:f>
        <x:v>-0.12206572769953052</x:v>
      </x:c>
    </x:row>
    <x:row r="120">
      <x:c r="A120" t="n">
        <x:v>2026</x:v>
      </x:c>
      <x:c r="B120" t="str">
        <x:v>Sep</x:v>
      </x:c>
      <x:c r="C120" t="str">
        <x:v>Operations</x:v>
      </x:c>
      <x:c r="D120" t="str">
        <x:v>Expense</x:v>
      </x:c>
      <x:c r="E120" t="str">
        <x:v>Supplies &amp; Logistics</x:v>
      </x:c>
      <x:c r="F120" t="str">
        <x:v>Materials and Supplies</x:v>
      </x:c>
      <x:c r="G120" s="26" t="n">
        <x:v>7400</x:v>
      </x:c>
      <x:c r="H120" s="26" t="n">
        <x:v>6500</x:v>
      </x:c>
      <x:c r="I120" s="27" t="n">
        <x:f>IF(D120="Revenue",H120-G120,G120-H120)</x:f>
        <x:v>900</x:v>
      </x:c>
      <x:c r="J120" s="30" t="n">
        <x:f>IFERROR(I120/G120,0)</x:f>
        <x:v>0.12162162162162163</x:v>
      </x:c>
    </x:row>
    <x:row r="121">
      <x:c r="A121" s="24" t="n">
        <x:v>2026</x:v>
      </x:c>
      <x:c r="B121" s="24" t="str">
        <x:v>Sep</x:v>
      </x:c>
      <x:c r="C121" s="24" t="str">
        <x:v>Operations</x:v>
      </x:c>
      <x:c r="D121" s="24" t="str">
        <x:v>Expense</x:v>
      </x:c>
      <x:c r="E121" s="24" t="str">
        <x:v>Supplies &amp; Logistics</x:v>
      </x:c>
      <x:c r="F121" s="24" t="str">
        <x:v>Delivery and Transport</x:v>
      </x:c>
      <x:c r="G121" s="26" t="n">
        <x:v>5400</x:v>
      </x:c>
      <x:c r="H121" s="26" t="n">
        <x:v>4900</x:v>
      </x:c>
      <x:c r="I121" s="27" t="n">
        <x:f>IF(D121="Revenue",H121-G121,G121-H121)</x:f>
        <x:v>500</x:v>
      </x:c>
      <x:c r="J121" s="30" t="n">
        <x:f>IFERROR(I121/G121,0)</x:f>
        <x:v>0.09259259259259259</x:v>
      </x:c>
    </x:row>
    <x:row r="122">
      <x:c r="A122" t="n">
        <x:v>2026</x:v>
      </x:c>
      <x:c r="B122" t="str">
        <x:v>Sep</x:v>
      </x:c>
      <x:c r="C122" t="str">
        <x:v>Marketing</x:v>
      </x:c>
      <x:c r="D122" t="str">
        <x:v>Expense</x:v>
      </x:c>
      <x:c r="E122" t="str">
        <x:v>Marketing &amp; Events</x:v>
      </x:c>
      <x:c r="F122" t="str">
        <x:v>Campaigns and Promotions</x:v>
      </x:c>
      <x:c r="G122" s="26" t="n">
        <x:v>13000</x:v>
      </x:c>
      <x:c r="H122" s="26" t="n">
        <x:v>13400</x:v>
      </x:c>
      <x:c r="I122" s="27" t="n">
        <x:f>IF(D122="Revenue",H122-G122,G122-H122)</x:f>
        <x:v>-400</x:v>
      </x:c>
      <x:c r="J122" s="30" t="n">
        <x:f>IFERROR(I122/G122,0)</x:f>
        <x:v>-0.03076923076923077</x:v>
      </x:c>
    </x:row>
    <x:row r="123">
      <x:c r="A123" s="24" t="n">
        <x:v>2026</x:v>
      </x:c>
      <x:c r="B123" s="24" t="str">
        <x:v>Sep</x:v>
      </x:c>
      <x:c r="C123" s="24" t="str">
        <x:v>Marketing</x:v>
      </x:c>
      <x:c r="D123" s="24" t="str">
        <x:v>Expense</x:v>
      </x:c>
      <x:c r="E123" s="24" t="str">
        <x:v>Marketing &amp; Events</x:v>
      </x:c>
      <x:c r="F123" s="24" t="str">
        <x:v>Client Events</x:v>
      </x:c>
      <x:c r="G123" s="26" t="n">
        <x:v>6700</x:v>
      </x:c>
      <x:c r="H123" s="26" t="n">
        <x:v>7900</x:v>
      </x:c>
      <x:c r="I123" s="27" t="n">
        <x:f>IF(D123="Revenue",H123-G123,G123-H123)</x:f>
        <x:v>-1200</x:v>
      </x:c>
      <x:c r="J123" s="30" t="n">
        <x:f>IFERROR(I123/G123,0)</x:f>
        <x:v>-0.1791044776119403</x:v>
      </x:c>
    </x:row>
    <x:row r="124">
      <x:c r="A124" t="n">
        <x:v>2026</x:v>
      </x:c>
      <x:c r="B124" t="str">
        <x:v>Sep</x:v>
      </x:c>
      <x:c r="C124" t="str">
        <x:v>Marketing</x:v>
      </x:c>
      <x:c r="D124" t="str">
        <x:v>Expense</x:v>
      </x:c>
      <x:c r="E124" t="str">
        <x:v>Software</x:v>
      </x:c>
      <x:c r="F124" t="str">
        <x:v>Design Subscriptions</x:v>
      </x:c>
      <x:c r="G124" s="26" t="n">
        <x:v>3600</x:v>
      </x:c>
      <x:c r="H124" s="26" t="n">
        <x:v>3600</x:v>
      </x:c>
      <x:c r="I124" s="27" t="n">
        <x:f>IF(D124="Revenue",H124-G124,G124-H124)</x:f>
        <x:v>0</x:v>
      </x:c>
      <x:c r="J124" s="30" t="n">
        <x:f>IFERROR(I124/G124,0)</x:f>
        <x:v>0</x:v>
      </x:c>
    </x:row>
    <x:row r="125">
      <x:c r="A125" s="24" t="n">
        <x:v>2026</x:v>
      </x:c>
      <x:c r="B125" s="24" t="str">
        <x:v>Sep</x:v>
      </x:c>
      <x:c r="C125" s="24" t="str">
        <x:v>Administration</x:v>
      </x:c>
      <x:c r="D125" s="24" t="str">
        <x:v>Expense</x:v>
      </x:c>
      <x:c r="E125" s="24" t="str">
        <x:v>Payroll</x:v>
      </x:c>
      <x:c r="F125" s="24" t="str">
        <x:v>Administrative Payroll</x:v>
      </x:c>
      <x:c r="G125" s="26" t="n">
        <x:v>18200</x:v>
      </x:c>
      <x:c r="H125" s="26" t="n">
        <x:v>16000</x:v>
      </x:c>
      <x:c r="I125" s="27" t="n">
        <x:f>IF(D125="Revenue",H125-G125,G125-H125)</x:f>
        <x:v>2200</x:v>
      </x:c>
      <x:c r="J125" s="30" t="n">
        <x:f>IFERROR(I125/G125,0)</x:f>
        <x:v>0.12087912087912088</x:v>
      </x:c>
    </x:row>
    <x:row r="126">
      <x:c r="A126" t="n">
        <x:v>2026</x:v>
      </x:c>
      <x:c r="B126" t="str">
        <x:v>Sep</x:v>
      </x:c>
      <x:c r="C126" t="str">
        <x:v>Administration</x:v>
      </x:c>
      <x:c r="D126" t="str">
        <x:v>Expense</x:v>
      </x:c>
      <x:c r="E126" t="str">
        <x:v>Facilities</x:v>
      </x:c>
      <x:c r="F126" t="str">
        <x:v>Office Rent and Utilities</x:v>
      </x:c>
      <x:c r="G126" s="26" t="n">
        <x:v>14100</x:v>
      </x:c>
      <x:c r="H126" s="26" t="n">
        <x:v>12500</x:v>
      </x:c>
      <x:c r="I126" s="27" t="n">
        <x:f>IF(D126="Revenue",H126-G126,G126-H126)</x:f>
        <x:v>1600</x:v>
      </x:c>
      <x:c r="J126" s="30" t="n">
        <x:f>IFERROR(I126/G126,0)</x:f>
        <x:v>0.11347517730496454</x:v>
      </x:c>
    </x:row>
    <x:row r="127">
      <x:c r="A127" s="24" t="n">
        <x:v>2026</x:v>
      </x:c>
      <x:c r="B127" s="24" t="str">
        <x:v>Sep</x:v>
      </x:c>
      <x:c r="C127" s="24" t="str">
        <x:v>Administration</x:v>
      </x:c>
      <x:c r="D127" s="24" t="str">
        <x:v>Expense</x:v>
      </x:c>
      <x:c r="E127" s="24" t="str">
        <x:v>Professional Fees</x:v>
      </x:c>
      <x:c r="F127" s="24" t="str">
        <x:v>Accounting and Legal</x:v>
      </x:c>
      <x:c r="G127" s="26" t="n">
        <x:v>5000</x:v>
      </x:c>
      <x:c r="H127" s="26" t="n">
        <x:v>5000</x:v>
      </x:c>
      <x:c r="I127" s="27" t="n">
        <x:f>IF(D127="Revenue",H127-G127,G127-H127)</x:f>
        <x:v>0</x:v>
      </x:c>
      <x:c r="J127" s="30" t="n">
        <x:f>IFERROR(I127/G127,0)</x:f>
        <x:v>0</x:v>
      </x:c>
    </x:row>
    <x:row r="128">
      <x:c r="A128" t="n">
        <x:v>2026</x:v>
      </x:c>
      <x:c r="B128" t="str">
        <x:v>Sep</x:v>
      </x:c>
      <x:c r="C128" t="str">
        <x:v>Technology</x:v>
      </x:c>
      <x:c r="D128" t="str">
        <x:v>Expense</x:v>
      </x:c>
      <x:c r="E128" t="str">
        <x:v>Software</x:v>
      </x:c>
      <x:c r="F128" t="str">
        <x:v>Productivity Software</x:v>
      </x:c>
      <x:c r="G128" s="26" t="n">
        <x:v>6800</x:v>
      </x:c>
      <x:c r="H128" s="26" t="n">
        <x:v>7400</x:v>
      </x:c>
      <x:c r="I128" s="27" t="n">
        <x:f>IF(D128="Revenue",H128-G128,G128-H128)</x:f>
        <x:v>-600</x:v>
      </x:c>
      <x:c r="J128" s="30" t="n">
        <x:f>IFERROR(I128/G128,0)</x:f>
        <x:v>-0.08823529411764706</x:v>
      </x:c>
    </x:row>
    <x:row r="129">
      <x:c r="A129" s="24" t="n">
        <x:v>2026</x:v>
      </x:c>
      <x:c r="B129" s="24" t="str">
        <x:v>Sep</x:v>
      </x:c>
      <x:c r="C129" s="24" t="str">
        <x:v>Technology</x:v>
      </x:c>
      <x:c r="D129" s="24" t="str">
        <x:v>Expense</x:v>
      </x:c>
      <x:c r="E129" s="24" t="str">
        <x:v>Software</x:v>
      </x:c>
      <x:c r="F129" s="24" t="str">
        <x:v>Cloud and Storage</x:v>
      </x:c>
      <x:c r="G129" s="26" t="n">
        <x:v>2900</x:v>
      </x:c>
      <x:c r="H129" s="26" t="n">
        <x:v>3400</x:v>
      </x:c>
      <x:c r="I129" s="27" t="n">
        <x:f>IF(D129="Revenue",H129-G129,G129-H129)</x:f>
        <x:v>-500</x:v>
      </x:c>
      <x:c r="J129" s="30" t="n">
        <x:f>IFERROR(I129/G129,0)</x:f>
        <x:v>-0.1724137931034483</x:v>
      </x:c>
    </x:row>
    <x:row r="130">
      <x:c r="A130" t="n">
        <x:v>2026</x:v>
      </x:c>
      <x:c r="B130" t="str">
        <x:v>Sep</x:v>
      </x:c>
      <x:c r="C130" t="str">
        <x:v>Technology</x:v>
      </x:c>
      <x:c r="D130" t="str">
        <x:v>Expense</x:v>
      </x:c>
      <x:c r="E130" t="str">
        <x:v>Equipment</x:v>
      </x:c>
      <x:c r="F130" t="str">
        <x:v>Equipment and Repairs</x:v>
      </x:c>
      <x:c r="G130" s="26" t="n">
        <x:v>4100</x:v>
      </x:c>
      <x:c r="H130" s="26" t="n">
        <x:v>4200</x:v>
      </x:c>
      <x:c r="I130" s="27" t="n">
        <x:f>IF(D130="Revenue",H130-G130,G130-H130)</x:f>
        <x:v>-100</x:v>
      </x:c>
      <x:c r="J130" s="30" t="n">
        <x:f>IFERROR(I130/G130,0)</x:f>
        <x:v>-0.024390243902439025</x:v>
      </x:c>
    </x:row>
  </x:sheetData>
  <x:mergeCells>
    <x:mergeCell ref="A1:J2"/>
    <x:mergeCell ref="A3:J3"/>
  </x:mergeCells>
  <x:conditionalFormatting sqref="I5:I130">
    <x:cfRule type="cellIs" dxfId="0" priority="1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f2cf4763d2744d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31" hidden="0" customWidth="1"/>
    <x:col min="3" max="3" width="60" hidden="0" customWidth="1"/>
    <x:col min="4" max="4" width="24" hidden="0" customWidth="1"/>
    <x:col min="5" max="5" width="12" hidden="0" customWidth="1"/>
  </x:cols>
  <x:sheetData>
    <x:row r="2" ht="25" customHeight="1">
      <x:c r="B2" s="117" t="str">
        <x:v>EMERALD LEDGER  |  PORTFOLIO CASE STUDY</x:v>
      </x:c>
      <x:c r="C2" s="117"/>
      <x:c r="D2" s="117"/>
    </x:row>
    <x:row r="3" ht="25" customHeight="1">
      <x:c r="B3" s="117"/>
      <x:c r="C3" s="117"/>
      <x:c r="D3" s="117"/>
    </x:row>
    <x:row r="5" ht="30" customHeight="1">
      <x:c r="B5" s="120" t="str">
        <x:v>PROJECT</x:v>
      </x:c>
      <x:c r="C5" s="123" t="str">
        <x:v>Budget vs Actuals  |  2026 Jan–Sep  |  PHP</x:v>
      </x:c>
    </x:row>
    <x:row r="6" ht="30" customHeight="1">
      <x:c r="B6" s="120" t="str">
        <x:v>CREATED FOR</x:v>
      </x:c>
      <x:c r="C6" s="123" t="str">
        <x:v>Weng Austria | Bookkeeper</x:v>
      </x:c>
    </x:row>
    <x:row r="7" ht="30" customHeight="1">
      <x:c r="B7" s="120" t="str">
        <x:v>PROJECT TYPE</x:v>
      </x:c>
      <x:c r="C7" s="123" t="str">
        <x:v>Independent practice project with fictional data</x:v>
      </x:c>
    </x:row>
    <x:row r="8" ht="30" customHeight="1">
      <x:c r="B8" s="120" t="str">
        <x:v>GOAL</x:v>
      </x:c>
      <x:c r="C8" s="123" t="str">
        <x:v>Track revenue, operating expenses, budget variance, and trend.</x:v>
      </x:c>
    </x:row>
    <x:row r="9" ht="30" customHeight="1">
      <x:c r="B9" s="120" t="str">
        <x:v>HOW TO START</x:v>
      </x:c>
      <x:c r="C9" s="123" t="str">
        <x:v>Open Dashboard → change Month and Expense Filter dropdowns.</x:v>
      </x:c>
    </x:row>
    <x:row r="10" ht="30" customHeight="1">
      <x:c r="B10" s="120" t="str">
        <x:v>HOW TO UPDATE</x:v>
      </x:c>
      <x:c r="C10" s="123" t="str">
        <x:v>Edit blue Budget / Actual input cells in Budget and Actual.</x:v>
      </x:c>
    </x:row>
    <x:row r="11" ht="30" customHeight="1">
      <x:c r="B11" s="120" t="str">
        <x:v>LIVE CALCULATIONS</x:v>
      </x:c>
      <x:c r="C11" s="123" t="str">
        <x:v>SUMIFS, favorable-variance logic, operating surplus, category summaries.</x:v>
      </x:c>
    </x:row>
    <x:row r="12" ht="30" customHeight="1">
      <x:c r="B12" s="120" t="str">
        <x:v>FAVORABLE LOGIC</x:v>
      </x:c>
      <x:c r="C12" s="123" t="str">
        <x:v>Revenue: Actual − Budget; Expenses: Budget − Actual.</x:v>
      </x:c>
    </x:row>
    <x:row r="13" ht="30" customHeight="1">
      <x:c r="B13" s="120" t="str">
        <x:v>IMPORTANT</x:v>
      </x:c>
      <x:c r="C13" s="123" t="str">
        <x:v>Company-wide KPI cards do not change with Department filter.</x:v>
      </x:c>
    </x:row>
    <x:row r="14" ht="30" customHeight="1">
      <x:c r="B14" s="120" t="str">
        <x:v>FILTER SCOPE</x:v>
      </x:c>
      <x:c r="C14" s="123" t="str">
        <x:v>Department filter changes expense breakdown and expense trend only.</x:v>
      </x:c>
    </x:row>
    <x:row r="15" ht="30" customHeight="1">
      <x:c r="B15" s="120" t="str">
        <x:v>TECHNIQUE</x:v>
      </x:c>
      <x:c r="C15" s="123" t="str">
        <x:v>Formula-based dashboard with dropdown filters and Excel line chart.</x:v>
      </x:c>
    </x:row>
    <x:row r="16" ht="30" customHeight="1">
      <x:c r="B16" s="120" t="str">
        <x:v>DISCLOSURE</x:v>
      </x:c>
      <x:c r="C16" s="123" t="str">
        <x:v>Not a Power Query or PivotTable implementation; no live bank sync.</x:v>
      </x:c>
    </x:row>
    <x:row r="17" ht="30" customHeight="1">
      <x:c r="B17" s="120" t="str">
        <x:v>DATA PRIVACY</x:v>
      </x:c>
      <x:c r="C17" s="123" t="str">
        <x:v>All sample figures are synthetic and do not reflect client finances.</x:v>
      </x:c>
    </x:row>
    <x:row r="18" ht="30" customHeight="1">
      <x:c r="B18" s="120" t="str">
        <x:v>PRESENTATION</x:v>
      </x:c>
      <x:c r="C18" s="123" t="str">
        <x:v>Showcase MP4 is a visual walk-through of this practice project.</x:v>
      </x:c>
    </x:row>
    <x:row r="21" ht="26" customHeight="1">
      <x:c r="B21" s="127" t="str">
        <x:v>DEMO DATA ONLY  •  A portfolio sample, not a claim of client deliverables.</x:v>
      </x:c>
      <x:c r="C21" s="127"/>
      <x:c r="D21" s="127"/>
    </x:row>
    <x:row r="22" ht="26" customHeight="1">
      <x:c r="B22" s="127"/>
      <x:c r="C22" s="127"/>
      <x:c r="D22" s="127"/>
    </x:row>
  </x:sheetData>
  <x:mergeCells>
    <x:mergeCell ref="B2:D3"/>
    <x:mergeCell ref="B21:D22"/>
  </x:mergeCells>
  <x:pageMargins left="0.7" right="0.7" top="0.75" bottom="0.75" header="0.3" footer="0.3"/>
</x:worksheet>
</file>